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kb24cfs01\ykkb-fs\共済組合共用\01_共済組合共用\14_契約\17_R6年度\07_標準報酬・任継・年金\02 2024年度定例送付物等の調製、発送業務の委託_7-3一般競争\03_事前審査\"/>
    </mc:Choice>
  </mc:AlternateContent>
  <xr:revisionPtr revIDLastSave="0" documentId="13_ncr:1_{0B3E39A4-E884-481F-8144-AE6F090E6627}" xr6:coauthVersionLast="47" xr6:coauthVersionMax="47" xr10:uidLastSave="{00000000-0000-0000-0000-000000000000}"/>
  <bookViews>
    <workbookView xWindow="-108" yWindow="-108" windowWidth="23256" windowHeight="12456" tabRatio="790" xr2:uid="{00000000-000D-0000-FFFF-FFFF00000000}"/>
  </bookViews>
  <sheets>
    <sheet name="内訳書1_202407-202503" sheetId="16" r:id="rId1"/>
    <sheet name="内訳書2_202504-202506" sheetId="14" r:id="rId2"/>
  </sheets>
  <definedNames>
    <definedName name="_xlnm.Print_Area" localSheetId="0">'内訳書1_202407-202503'!$A$1:$L$97</definedName>
    <definedName name="_xlnm.Print_Area" localSheetId="1">'内訳書2_202504-202506'!$A$1:$L$86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6" l="1"/>
  <c r="B28" i="16"/>
  <c r="B18" i="16"/>
  <c r="B22" i="16"/>
  <c r="B63" i="14"/>
  <c r="J63" i="14" s="1"/>
  <c r="B55" i="16"/>
  <c r="B56" i="16" s="1"/>
  <c r="J81" i="14"/>
  <c r="J80" i="14"/>
  <c r="J73" i="14"/>
  <c r="J72" i="14"/>
  <c r="J71" i="14"/>
  <c r="J67" i="14"/>
  <c r="J66" i="14"/>
  <c r="J65" i="14"/>
  <c r="J62" i="14"/>
  <c r="J57" i="14"/>
  <c r="J56" i="14"/>
  <c r="J55" i="14"/>
  <c r="J54" i="14"/>
  <c r="J53" i="14"/>
  <c r="J52" i="14"/>
  <c r="J70" i="14"/>
  <c r="J49" i="14"/>
  <c r="J48" i="14"/>
  <c r="J47" i="14"/>
  <c r="J46" i="14"/>
  <c r="J45" i="14"/>
  <c r="J44" i="14"/>
  <c r="J25" i="14"/>
  <c r="J22" i="14"/>
  <c r="J20" i="14"/>
  <c r="J17" i="14"/>
  <c r="J16" i="14"/>
  <c r="J12" i="14"/>
  <c r="J11" i="14"/>
  <c r="J10" i="14"/>
  <c r="J6" i="14"/>
  <c r="J5" i="14"/>
  <c r="J92" i="16"/>
  <c r="J91" i="16"/>
  <c r="J84" i="16"/>
  <c r="J83" i="16"/>
  <c r="J82" i="16"/>
  <c r="J81" i="16"/>
  <c r="J78" i="16"/>
  <c r="J77" i="16"/>
  <c r="J76" i="16"/>
  <c r="J75" i="16"/>
  <c r="J74" i="16"/>
  <c r="J73" i="16"/>
  <c r="J72" i="16"/>
  <c r="J71" i="16"/>
  <c r="J70" i="16"/>
  <c r="J66" i="16"/>
  <c r="J65" i="16"/>
  <c r="J62" i="16"/>
  <c r="J54" i="16"/>
  <c r="J46" i="16"/>
  <c r="J27" i="16"/>
  <c r="J17" i="16"/>
  <c r="J16" i="16"/>
  <c r="J12" i="16"/>
  <c r="J10" i="16"/>
  <c r="J18" i="16"/>
  <c r="J28" i="16"/>
  <c r="B33" i="14"/>
  <c r="J33" i="14" s="1"/>
  <c r="B36" i="14"/>
  <c r="B35" i="14"/>
  <c r="B34" i="14"/>
  <c r="B64" i="14" l="1"/>
  <c r="J64" i="14" s="1"/>
  <c r="N92" i="16"/>
  <c r="M92" i="16"/>
  <c r="F90" i="16"/>
  <c r="J90" i="16" s="1"/>
  <c r="F89" i="16"/>
  <c r="J89" i="16" s="1"/>
  <c r="F86" i="16"/>
  <c r="B86" i="16"/>
  <c r="F85" i="16"/>
  <c r="J85" i="16" s="1"/>
  <c r="N82" i="16"/>
  <c r="M82" i="16"/>
  <c r="N71" i="16"/>
  <c r="M71" i="16"/>
  <c r="N70" i="16"/>
  <c r="M70" i="16"/>
  <c r="N69" i="16"/>
  <c r="M69" i="16"/>
  <c r="N68" i="16"/>
  <c r="M68" i="16"/>
  <c r="N67" i="16"/>
  <c r="B67" i="16"/>
  <c r="N66" i="16"/>
  <c r="M66" i="16"/>
  <c r="N65" i="16"/>
  <c r="M65" i="16"/>
  <c r="N64" i="16"/>
  <c r="N63" i="16"/>
  <c r="B63" i="16"/>
  <c r="N62" i="16"/>
  <c r="M62" i="16"/>
  <c r="N60" i="16"/>
  <c r="M60" i="16"/>
  <c r="N59" i="16"/>
  <c r="F59" i="16"/>
  <c r="D59" i="16"/>
  <c r="B59" i="16"/>
  <c r="N58" i="16"/>
  <c r="F58" i="16"/>
  <c r="J58" i="16" s="1"/>
  <c r="N57" i="16"/>
  <c r="F57" i="16"/>
  <c r="N56" i="16"/>
  <c r="N55" i="16"/>
  <c r="N54" i="16"/>
  <c r="M54" i="16"/>
  <c r="N53" i="16"/>
  <c r="M53" i="16"/>
  <c r="N52" i="16"/>
  <c r="M52" i="16"/>
  <c r="N51" i="16"/>
  <c r="F51" i="16"/>
  <c r="J51" i="16" s="1"/>
  <c r="N50" i="16"/>
  <c r="F50" i="16"/>
  <c r="N49" i="16"/>
  <c r="F49" i="16"/>
  <c r="N48" i="16"/>
  <c r="N47" i="16"/>
  <c r="N46" i="16"/>
  <c r="M46" i="16"/>
  <c r="N43" i="16"/>
  <c r="F43" i="16"/>
  <c r="D43" i="16"/>
  <c r="N42" i="16"/>
  <c r="F42" i="16"/>
  <c r="D42" i="16"/>
  <c r="B42" i="16"/>
  <c r="N41" i="16"/>
  <c r="F41" i="16"/>
  <c r="D41" i="16"/>
  <c r="B41" i="16"/>
  <c r="J41" i="16" s="1"/>
  <c r="N40" i="16"/>
  <c r="F40" i="16"/>
  <c r="B40" i="16"/>
  <c r="N39" i="16"/>
  <c r="F39" i="16"/>
  <c r="B39" i="16"/>
  <c r="B37" i="14" s="1"/>
  <c r="N38" i="16"/>
  <c r="F38" i="16"/>
  <c r="N37" i="16"/>
  <c r="F37" i="16"/>
  <c r="N36" i="16"/>
  <c r="F36" i="16"/>
  <c r="N35" i="16"/>
  <c r="F35" i="16"/>
  <c r="N34" i="16"/>
  <c r="N33" i="16"/>
  <c r="N32" i="16"/>
  <c r="N31" i="16"/>
  <c r="N30" i="16"/>
  <c r="N29" i="16"/>
  <c r="B29" i="16"/>
  <c r="J29" i="16" s="1"/>
  <c r="N28" i="16"/>
  <c r="M28" i="16"/>
  <c r="J24" i="16"/>
  <c r="J23" i="16"/>
  <c r="J21" i="16"/>
  <c r="M17" i="16"/>
  <c r="B15" i="16" s="1"/>
  <c r="L15" i="16"/>
  <c r="F15" i="16"/>
  <c r="H13" i="16"/>
  <c r="H19" i="16" s="1"/>
  <c r="H25" i="16" s="1"/>
  <c r="H44" i="16" s="1"/>
  <c r="H52" i="16" s="1"/>
  <c r="H60" i="16" s="1"/>
  <c r="H68" i="16" s="1"/>
  <c r="F11" i="16"/>
  <c r="J6" i="16"/>
  <c r="J5" i="16"/>
  <c r="J86" i="16" l="1"/>
  <c r="J87" i="16" s="1"/>
  <c r="J42" i="16"/>
  <c r="J50" i="16"/>
  <c r="B47" i="16"/>
  <c r="M47" i="16" s="1"/>
  <c r="J39" i="16"/>
  <c r="M38" i="16"/>
  <c r="J38" i="16"/>
  <c r="J56" i="16"/>
  <c r="J55" i="16"/>
  <c r="M57" i="16"/>
  <c r="J57" i="16"/>
  <c r="J15" i="16"/>
  <c r="J19" i="16" s="1"/>
  <c r="B31" i="16"/>
  <c r="J31" i="16" s="1"/>
  <c r="J40" i="16"/>
  <c r="M35" i="16"/>
  <c r="J35" i="16"/>
  <c r="M37" i="16"/>
  <c r="J37" i="16"/>
  <c r="M67" i="16"/>
  <c r="J67" i="16"/>
  <c r="M63" i="16"/>
  <c r="J63" i="16"/>
  <c r="M49" i="16"/>
  <c r="J49" i="16"/>
  <c r="M11" i="16"/>
  <c r="L11" i="16" s="1"/>
  <c r="J11" i="16"/>
  <c r="M36" i="16"/>
  <c r="J36" i="16"/>
  <c r="M59" i="16"/>
  <c r="J59" i="16"/>
  <c r="B64" i="16"/>
  <c r="M41" i="16"/>
  <c r="J79" i="16"/>
  <c r="J7" i="16"/>
  <c r="M39" i="16"/>
  <c r="B32" i="16"/>
  <c r="J93" i="16"/>
  <c r="H79" i="16"/>
  <c r="H87" i="16" s="1"/>
  <c r="H93" i="16" s="1"/>
  <c r="M50" i="16"/>
  <c r="M29" i="16"/>
  <c r="M58" i="16"/>
  <c r="B30" i="16"/>
  <c r="J30" i="16" s="1"/>
  <c r="M42" i="16"/>
  <c r="M55" i="16"/>
  <c r="M51" i="16"/>
  <c r="B43" i="16"/>
  <c r="J43" i="16" s="1"/>
  <c r="B33" i="16"/>
  <c r="J33" i="16" s="1"/>
  <c r="M40" i="16"/>
  <c r="B48" i="16" l="1"/>
  <c r="J48" i="16" s="1"/>
  <c r="J52" i="16" s="1"/>
  <c r="J47" i="16"/>
  <c r="M56" i="16"/>
  <c r="M64" i="16"/>
  <c r="J64" i="16"/>
  <c r="J68" i="16" s="1"/>
  <c r="B9" i="16"/>
  <c r="J9" i="16" s="1"/>
  <c r="J13" i="16" s="1"/>
  <c r="M31" i="16"/>
  <c r="M32" i="16"/>
  <c r="J32" i="16"/>
  <c r="J60" i="16"/>
  <c r="M48" i="16"/>
  <c r="J34" i="16"/>
  <c r="M43" i="16"/>
  <c r="M33" i="16"/>
  <c r="M30" i="16"/>
  <c r="J22" i="16" l="1"/>
  <c r="J25" i="16" s="1"/>
  <c r="J44" i="16"/>
  <c r="M34" i="16"/>
  <c r="J94" i="16" l="1"/>
  <c r="J95" i="16" l="1"/>
  <c r="J96" i="16" s="1"/>
  <c r="F79" i="14"/>
  <c r="J79" i="14" s="1"/>
  <c r="F40" i="14" l="1"/>
  <c r="D40" i="14"/>
  <c r="B40" i="14"/>
  <c r="J40" i="14" s="1"/>
  <c r="F36" i="14"/>
  <c r="J36" i="14" s="1"/>
  <c r="D41" i="14"/>
  <c r="D39" i="14"/>
  <c r="M12" i="14"/>
  <c r="M11" i="14"/>
  <c r="B9" i="14" s="1"/>
  <c r="J9" i="14" s="1"/>
  <c r="M36" i="14" l="1"/>
  <c r="M40" i="14"/>
  <c r="B31" i="14" l="1"/>
  <c r="J31" i="14" s="1"/>
  <c r="F59" i="14"/>
  <c r="F58" i="14"/>
  <c r="D59" i="14"/>
  <c r="D58" i="14"/>
  <c r="B59" i="14"/>
  <c r="B58" i="14"/>
  <c r="F78" i="14"/>
  <c r="F75" i="14"/>
  <c r="B75" i="14"/>
  <c r="J75" i="14" s="1"/>
  <c r="F74" i="14"/>
  <c r="J74" i="14" s="1"/>
  <c r="F41" i="14"/>
  <c r="F39" i="14"/>
  <c r="F38" i="14"/>
  <c r="F37" i="14"/>
  <c r="F35" i="14"/>
  <c r="F34" i="14"/>
  <c r="M17" i="14"/>
  <c r="B15" i="14" s="1"/>
  <c r="F15" i="14"/>
  <c r="H13" i="14"/>
  <c r="H18" i="14" s="1"/>
  <c r="H23" i="14" s="1"/>
  <c r="H42" i="14" s="1"/>
  <c r="H50" i="14" s="1"/>
  <c r="J78" i="14" l="1"/>
  <c r="J82" i="14" s="1"/>
  <c r="J58" i="14"/>
  <c r="J15" i="14"/>
  <c r="J59" i="14"/>
  <c r="M34" i="14"/>
  <c r="J34" i="14"/>
  <c r="M35" i="14"/>
  <c r="J35" i="14"/>
  <c r="M37" i="14"/>
  <c r="J37" i="14"/>
  <c r="B41" i="14"/>
  <c r="B39" i="14"/>
  <c r="J39" i="14" s="1"/>
  <c r="H60" i="14"/>
  <c r="H68" i="14" s="1"/>
  <c r="H76" i="14" s="1"/>
  <c r="H82" i="14" s="1"/>
  <c r="J13" i="14"/>
  <c r="J7" i="14"/>
  <c r="J76" i="14"/>
  <c r="B32" i="14" l="1"/>
  <c r="J32" i="14" s="1"/>
  <c r="B28" i="14"/>
  <c r="J28" i="14" s="1"/>
  <c r="B30" i="14"/>
  <c r="J30" i="14" s="1"/>
  <c r="B27" i="14"/>
  <c r="J27" i="14" s="1"/>
  <c r="B29" i="14"/>
  <c r="J29" i="14" s="1"/>
  <c r="B26" i="14"/>
  <c r="M41" i="14"/>
  <c r="J41" i="14"/>
  <c r="M39" i="14"/>
  <c r="J60" i="14"/>
  <c r="J68" i="14"/>
  <c r="J18" i="14"/>
  <c r="J26" i="14" l="1"/>
  <c r="B21" i="14"/>
  <c r="J21" i="14" s="1"/>
  <c r="J50" i="14"/>
  <c r="J23" i="14" l="1"/>
  <c r="B38" i="14"/>
  <c r="M38" i="14" l="1"/>
  <c r="J38" i="14"/>
  <c r="J42" i="14" s="1"/>
  <c r="J83" i="14" s="1"/>
  <c r="J84" i="14" l="1"/>
  <c r="J85" i="14" s="1"/>
</calcChain>
</file>

<file path=xl/sharedStrings.xml><?xml version="1.0" encoding="utf-8"?>
<sst xmlns="http://schemas.openxmlformats.org/spreadsheetml/2006/main" count="1045" uniqueCount="142">
  <si>
    <t>(1) はがき共通</t>
    <rPh sb="7" eb="9">
      <t>キョウツウ</t>
    </rPh>
    <phoneticPr fontId="3"/>
  </si>
  <si>
    <t>単価</t>
    <rPh sb="0" eb="2">
      <t>タンカ</t>
    </rPh>
    <phoneticPr fontId="3"/>
  </si>
  <si>
    <t>合価</t>
    <phoneticPr fontId="3"/>
  </si>
  <si>
    <t>備考</t>
    <rPh sb="0" eb="2">
      <t>ビコウ</t>
    </rPh>
    <phoneticPr fontId="3"/>
  </si>
  <si>
    <t>面</t>
    <rPh sb="0" eb="1">
      <t>メン</t>
    </rPh>
    <phoneticPr fontId="5"/>
  </si>
  <si>
    <t>種</t>
    <rPh sb="0" eb="1">
      <t>シュ</t>
    </rPh>
    <phoneticPr fontId="2"/>
  </si>
  <si>
    <t>回</t>
    <rPh sb="0" eb="1">
      <t>カイ</t>
    </rPh>
    <phoneticPr fontId="2"/>
  </si>
  <si>
    <t>円</t>
    <rPh sb="0" eb="1">
      <t>エン</t>
    </rPh>
    <phoneticPr fontId="5"/>
  </si>
  <si>
    <t>(2) 資格喪失証明書はがき</t>
    <rPh sb="4" eb="6">
      <t>シカク</t>
    </rPh>
    <rPh sb="6" eb="8">
      <t>ソウシツ</t>
    </rPh>
    <rPh sb="8" eb="10">
      <t>ショウメイ</t>
    </rPh>
    <rPh sb="10" eb="11">
      <t>ショ</t>
    </rPh>
    <phoneticPr fontId="3"/>
  </si>
  <si>
    <t>式</t>
    <rPh sb="0" eb="1">
      <t>シキ</t>
    </rPh>
    <phoneticPr fontId="5"/>
  </si>
  <si>
    <t>枚</t>
    <rPh sb="0" eb="1">
      <t>マイ</t>
    </rPh>
    <phoneticPr fontId="2"/>
  </si>
  <si>
    <t>回</t>
  </si>
  <si>
    <t>ファイル</t>
    <phoneticPr fontId="5"/>
  </si>
  <si>
    <t>月</t>
    <rPh sb="0" eb="1">
      <t>ツキ</t>
    </rPh>
    <phoneticPr fontId="2"/>
  </si>
  <si>
    <t>(3) 給付金決定通知書はがき</t>
    <phoneticPr fontId="3"/>
  </si>
  <si>
    <t>点</t>
    <rPh sb="0" eb="1">
      <t>テン</t>
    </rPh>
    <phoneticPr fontId="2"/>
  </si>
  <si>
    <t>円</t>
    <rPh sb="0" eb="1">
      <t>エン</t>
    </rPh>
    <phoneticPr fontId="2"/>
  </si>
  <si>
    <t>点</t>
    <rPh sb="0" eb="1">
      <t>テン</t>
    </rPh>
    <phoneticPr fontId="5"/>
  </si>
  <si>
    <t>ア　版下作成</t>
    <rPh sb="2" eb="4">
      <t>ハンシタ</t>
    </rPh>
    <rPh sb="4" eb="6">
      <t>サクセイ</t>
    </rPh>
    <phoneticPr fontId="3"/>
  </si>
  <si>
    <t>月</t>
    <rPh sb="0" eb="1">
      <t>ツキ</t>
    </rPh>
    <phoneticPr fontId="5"/>
  </si>
  <si>
    <t>ライセンス</t>
    <phoneticPr fontId="2"/>
  </si>
  <si>
    <t>消費税</t>
    <phoneticPr fontId="2"/>
  </si>
  <si>
    <t>エ　データ処理</t>
    <rPh sb="5" eb="7">
      <t>ショリ</t>
    </rPh>
    <phoneticPr fontId="2"/>
  </si>
  <si>
    <t>オ　データ印字</t>
    <rPh sb="5" eb="7">
      <t>インジ</t>
    </rPh>
    <phoneticPr fontId="3"/>
  </si>
  <si>
    <t>ア　版下作成・修正(6面圧着)</t>
    <rPh sb="2" eb="4">
      <t>ハンシタ</t>
    </rPh>
    <rPh sb="4" eb="6">
      <t>サクセイ</t>
    </rPh>
    <rPh sb="7" eb="9">
      <t>シュウセイ</t>
    </rPh>
    <rPh sb="11" eb="12">
      <t>メン</t>
    </rPh>
    <phoneticPr fontId="3"/>
  </si>
  <si>
    <t>イ　印字プログラム作成・修正</t>
    <rPh sb="2" eb="4">
      <t>インジ</t>
    </rPh>
    <rPh sb="9" eb="11">
      <t>サクセイ</t>
    </rPh>
    <rPh sb="12" eb="14">
      <t>シュウセイ</t>
    </rPh>
    <phoneticPr fontId="3"/>
  </si>
  <si>
    <t>イ　データ処理</t>
    <rPh sb="5" eb="7">
      <t>ショリ</t>
    </rPh>
    <phoneticPr fontId="2"/>
  </si>
  <si>
    <t>ウ　印字・圧着</t>
    <rPh sb="2" eb="3">
      <t>イン</t>
    </rPh>
    <rPh sb="5" eb="7">
      <t>アッチャク</t>
    </rPh>
    <phoneticPr fontId="3"/>
  </si>
  <si>
    <t>払込取扱票</t>
    <phoneticPr fontId="2"/>
  </si>
  <si>
    <t>通知文書、払込取扱票</t>
    <phoneticPr fontId="2"/>
  </si>
  <si>
    <t>カ　折り加工・封入</t>
    <rPh sb="2" eb="3">
      <t>オ</t>
    </rPh>
    <rPh sb="4" eb="6">
      <t>カコウ</t>
    </rPh>
    <rPh sb="7" eb="9">
      <t>フウニュウ</t>
    </rPh>
    <phoneticPr fontId="3"/>
  </si>
  <si>
    <t>封入2点、印字1点を想定。</t>
    <rPh sb="0" eb="2">
      <t>フウニュウ</t>
    </rPh>
    <rPh sb="8" eb="9">
      <t>テン</t>
    </rPh>
    <rPh sb="10" eb="12">
      <t>ソウテイ</t>
    </rPh>
    <phoneticPr fontId="2"/>
  </si>
  <si>
    <t>〃</t>
    <phoneticPr fontId="2"/>
  </si>
  <si>
    <t>2ファイル支給、1ファイル受託者において作成する。</t>
    <rPh sb="13" eb="16">
      <t>ジュタクシャ</t>
    </rPh>
    <rPh sb="20" eb="22">
      <t>サクセイ</t>
    </rPh>
    <phoneticPr fontId="2"/>
  </si>
  <si>
    <t>カ-A　折り加工・封入（初回請求）</t>
    <rPh sb="4" eb="5">
      <t>オ</t>
    </rPh>
    <rPh sb="6" eb="8">
      <t>カコウ</t>
    </rPh>
    <rPh sb="9" eb="11">
      <t>フウニュウ</t>
    </rPh>
    <phoneticPr fontId="3"/>
  </si>
  <si>
    <t>カ　折り加工・封入</t>
    <rPh sb="7" eb="9">
      <t>フウニュウ</t>
    </rPh>
    <phoneticPr fontId="3"/>
  </si>
  <si>
    <t>(4) 封書共通</t>
    <rPh sb="4" eb="6">
      <t>フウショ</t>
    </rPh>
    <rPh sb="6" eb="8">
      <t>キョウツウ</t>
    </rPh>
    <phoneticPr fontId="3"/>
  </si>
  <si>
    <t>(6) 育休復帰者手続勧奨</t>
    <rPh sb="4" eb="6">
      <t>イクキュウ</t>
    </rPh>
    <rPh sb="6" eb="8">
      <t>フッキ</t>
    </rPh>
    <rPh sb="8" eb="9">
      <t>シャ</t>
    </rPh>
    <rPh sb="9" eb="11">
      <t>テツヅキ</t>
    </rPh>
    <rPh sb="11" eb="13">
      <t>カンショウ</t>
    </rPh>
    <phoneticPr fontId="3"/>
  </si>
  <si>
    <t>(7) 退職届提出勧奨</t>
    <rPh sb="4" eb="6">
      <t>タイショク</t>
    </rPh>
    <rPh sb="6" eb="7">
      <t>トドケ</t>
    </rPh>
    <rPh sb="7" eb="9">
      <t>テイシュツ</t>
    </rPh>
    <rPh sb="9" eb="11">
      <t>カンショウ</t>
    </rPh>
    <phoneticPr fontId="3"/>
  </si>
  <si>
    <t>(9) 臨時封書</t>
    <rPh sb="4" eb="6">
      <t>リンジ</t>
    </rPh>
    <rPh sb="6" eb="8">
      <t>フウショ</t>
    </rPh>
    <phoneticPr fontId="3"/>
  </si>
  <si>
    <t>イ　窓付長３封筒ベース作成</t>
    <rPh sb="2" eb="3">
      <t>マド</t>
    </rPh>
    <rPh sb="3" eb="4">
      <t>ツキ</t>
    </rPh>
    <rPh sb="4" eb="5">
      <t>ナガ</t>
    </rPh>
    <rPh sb="6" eb="8">
      <t>フウトウ</t>
    </rPh>
    <rPh sb="11" eb="13">
      <t>サクセイ</t>
    </rPh>
    <phoneticPr fontId="3"/>
  </si>
  <si>
    <t>（片面印字）</t>
    <rPh sb="1" eb="3">
      <t>カタメン</t>
    </rPh>
    <rPh sb="3" eb="5">
      <t>インジ</t>
    </rPh>
    <phoneticPr fontId="2"/>
  </si>
  <si>
    <t>(送付状、様式１、様式２、解説)</t>
    <rPh sb="1" eb="3">
      <t>ソウフ</t>
    </rPh>
    <rPh sb="3" eb="4">
      <t>ジョウ</t>
    </rPh>
    <rPh sb="9" eb="11">
      <t>ヨウシキ</t>
    </rPh>
    <phoneticPr fontId="2"/>
  </si>
  <si>
    <t>ア　印刷</t>
    <rPh sb="2" eb="4">
      <t>インサツ</t>
    </rPh>
    <phoneticPr fontId="3"/>
  </si>
  <si>
    <t>ウ-A　印字・圧着(4月大量)</t>
    <rPh sb="4" eb="5">
      <t>イン</t>
    </rPh>
    <rPh sb="7" eb="9">
      <t>アッチャク</t>
    </rPh>
    <rPh sb="11" eb="12">
      <t>ツキ</t>
    </rPh>
    <rPh sb="12" eb="14">
      <t>タイリョウ</t>
    </rPh>
    <phoneticPr fontId="3"/>
  </si>
  <si>
    <t>ウ-B　印字・圧着(5-6月少量)</t>
    <rPh sb="4" eb="5">
      <t>イン</t>
    </rPh>
    <rPh sb="7" eb="9">
      <t>アッチャク</t>
    </rPh>
    <rPh sb="14" eb="16">
      <t>ショウリョウ</t>
    </rPh>
    <phoneticPr fontId="3"/>
  </si>
  <si>
    <t>(払込取扱票)</t>
    <phoneticPr fontId="2"/>
  </si>
  <si>
    <t>(送付状、様式１、様式２)</t>
    <rPh sb="1" eb="3">
      <t>ソウフ</t>
    </rPh>
    <rPh sb="3" eb="4">
      <t>ジョウ</t>
    </rPh>
    <rPh sb="5" eb="7">
      <t>ヨウシキ</t>
    </rPh>
    <rPh sb="9" eb="11">
      <t>ヨウシキ</t>
    </rPh>
    <phoneticPr fontId="2"/>
  </si>
  <si>
    <t>ウ　部材印刷</t>
    <rPh sb="4" eb="6">
      <t>インサツ</t>
    </rPh>
    <phoneticPr fontId="2"/>
  </si>
  <si>
    <t>(送付状、様式１)</t>
    <rPh sb="1" eb="3">
      <t>ソウフ</t>
    </rPh>
    <rPh sb="3" eb="4">
      <t>ジョウ</t>
    </rPh>
    <rPh sb="5" eb="7">
      <t>ヨウシキ</t>
    </rPh>
    <phoneticPr fontId="2"/>
  </si>
  <si>
    <t>(送付状、様式１)</t>
    <rPh sb="1" eb="4">
      <t>ソウフジョウ</t>
    </rPh>
    <rPh sb="5" eb="7">
      <t>ヨウシキ</t>
    </rPh>
    <phoneticPr fontId="2"/>
  </si>
  <si>
    <t>(送付状、様式１、様式１記入例、様式２)</t>
    <rPh sb="1" eb="3">
      <t>ソウフ</t>
    </rPh>
    <rPh sb="3" eb="4">
      <t>ジョウ</t>
    </rPh>
    <rPh sb="5" eb="7">
      <t>ヨウシキ</t>
    </rPh>
    <rPh sb="9" eb="11">
      <t>ヨウシキ</t>
    </rPh>
    <rPh sb="12" eb="14">
      <t>キニュウ</t>
    </rPh>
    <rPh sb="14" eb="15">
      <t>レイ</t>
    </rPh>
    <rPh sb="16" eb="18">
      <t>ヨウシキ</t>
    </rPh>
    <phoneticPr fontId="2"/>
  </si>
  <si>
    <t>ウ　印字プログラム作成・変更</t>
    <rPh sb="2" eb="4">
      <t>インジ</t>
    </rPh>
    <rPh sb="9" eb="11">
      <t>サクセイ</t>
    </rPh>
    <rPh sb="12" eb="14">
      <t>ヘンコウ</t>
    </rPh>
    <phoneticPr fontId="3"/>
  </si>
  <si>
    <t>(8) 給付金決定通知（傷病手当金）</t>
    <rPh sb="4" eb="11">
      <t>キュウフキンケッテイツウチ</t>
    </rPh>
    <phoneticPr fontId="3"/>
  </si>
  <si>
    <t>（片面印字）</t>
    <rPh sb="1" eb="3">
      <t>カタメン</t>
    </rPh>
    <phoneticPr fontId="2"/>
  </si>
  <si>
    <t>イ　封筒印字</t>
    <phoneticPr fontId="2"/>
  </si>
  <si>
    <t>ア　窓付長３封筒版下作成・修正</t>
    <rPh sb="4" eb="5">
      <t>チョウ</t>
    </rPh>
    <rPh sb="6" eb="8">
      <t>フウトウ</t>
    </rPh>
    <rPh sb="8" eb="10">
      <t>ハンシタ</t>
    </rPh>
    <rPh sb="10" eb="12">
      <t>サクセイ</t>
    </rPh>
    <phoneticPr fontId="3"/>
  </si>
  <si>
    <t>〃</t>
    <phoneticPr fontId="2"/>
  </si>
  <si>
    <t>(5) 共済掛金請求６種</t>
    <rPh sb="4" eb="6">
      <t>キョウサイ</t>
    </rPh>
    <rPh sb="11" eb="12">
      <t>シュ</t>
    </rPh>
    <phoneticPr fontId="3"/>
  </si>
  <si>
    <t>ア　版下作成・修正</t>
    <rPh sb="2" eb="4">
      <t>ハンシタ</t>
    </rPh>
    <rPh sb="4" eb="6">
      <t>サクセイ</t>
    </rPh>
    <phoneticPr fontId="3"/>
  </si>
  <si>
    <t>片面1枚…自払勧奨、両面4枚…払込取扱票（初回、未納、督促1、督促2-4）</t>
    <rPh sb="0" eb="2">
      <t>カタメン</t>
    </rPh>
    <rPh sb="3" eb="4">
      <t>マイ</t>
    </rPh>
    <rPh sb="5" eb="7">
      <t>ジバラ</t>
    </rPh>
    <rPh sb="7" eb="9">
      <t>カンショウ</t>
    </rPh>
    <rPh sb="10" eb="12">
      <t>リョウメン</t>
    </rPh>
    <rPh sb="13" eb="14">
      <t>マイ</t>
    </rPh>
    <rPh sb="15" eb="20">
      <t>ハライコミトリアツカイヒョウ</t>
    </rPh>
    <rPh sb="21" eb="23">
      <t>ショカイ</t>
    </rPh>
    <rPh sb="24" eb="26">
      <t>ミノウ</t>
    </rPh>
    <rPh sb="27" eb="29">
      <t>トクソク</t>
    </rPh>
    <rPh sb="31" eb="33">
      <t>トクソク</t>
    </rPh>
    <phoneticPr fontId="2"/>
  </si>
  <si>
    <t>(払込取扱票、自払勧奨)</t>
    <phoneticPr fontId="2"/>
  </si>
  <si>
    <t>(初回、未納、督促1、督促2、督促3、督促4の各1ファイル支給)</t>
    <rPh sb="15" eb="17">
      <t>トクソク</t>
    </rPh>
    <rPh sb="19" eb="21">
      <t>トクソク</t>
    </rPh>
    <rPh sb="23" eb="24">
      <t>カク</t>
    </rPh>
    <rPh sb="29" eb="31">
      <t>シキュウ</t>
    </rPh>
    <phoneticPr fontId="2"/>
  </si>
  <si>
    <t>ウ-A　印刷（初回請求独自部分）</t>
    <rPh sb="4" eb="6">
      <t>インサツ</t>
    </rPh>
    <rPh sb="13" eb="15">
      <t>ブブン</t>
    </rPh>
    <phoneticPr fontId="2"/>
  </si>
  <si>
    <t>オ-A　データ印字（初回請求）</t>
    <rPh sb="7" eb="9">
      <t>インジ</t>
    </rPh>
    <phoneticPr fontId="3"/>
  </si>
  <si>
    <t>イ-A　封筒印字（初回請求）</t>
    <rPh sb="6" eb="8">
      <t>インジ</t>
    </rPh>
    <rPh sb="9" eb="11">
      <t>ショカイ</t>
    </rPh>
    <rPh sb="11" eb="13">
      <t>セイキュウ</t>
    </rPh>
    <phoneticPr fontId="2"/>
  </si>
  <si>
    <t>イ-B　封筒印字（未納通知）</t>
    <rPh sb="9" eb="11">
      <t>ミノウ</t>
    </rPh>
    <rPh sb="11" eb="13">
      <t>ツウチ</t>
    </rPh>
    <phoneticPr fontId="2"/>
  </si>
  <si>
    <t>ウ-B　〃　（未納通知独自部分）</t>
    <rPh sb="7" eb="9">
      <t>ミノウ</t>
    </rPh>
    <rPh sb="9" eb="11">
      <t>ツウチ</t>
    </rPh>
    <rPh sb="11" eb="13">
      <t>ドクジ</t>
    </rPh>
    <rPh sb="13" eb="15">
      <t>ブブン</t>
    </rPh>
    <phoneticPr fontId="2"/>
  </si>
  <si>
    <t>ウ-C　〃　（督促状１独自部分）</t>
    <rPh sb="7" eb="10">
      <t>トクソクジョウ</t>
    </rPh>
    <phoneticPr fontId="2"/>
  </si>
  <si>
    <t>オ-B　〃　　　　（未納通知）</t>
    <phoneticPr fontId="3"/>
  </si>
  <si>
    <t>オ-C　〃　　　　（督促状１）</t>
    <phoneticPr fontId="3"/>
  </si>
  <si>
    <t>オ-D　〃　　　　（督促状２～４）</t>
    <phoneticPr fontId="3"/>
  </si>
  <si>
    <t>カ-B　〃　　　　　　（未納通知）</t>
    <phoneticPr fontId="3"/>
  </si>
  <si>
    <t>カ-C　〃　　　　　　（督促状１）</t>
    <phoneticPr fontId="3"/>
  </si>
  <si>
    <t>カ-D　〃　　　　　　（督促状２～４）</t>
    <phoneticPr fontId="3"/>
  </si>
  <si>
    <t>ア　局出し費用</t>
    <rPh sb="2" eb="3">
      <t>キョク</t>
    </rPh>
    <rPh sb="3" eb="4">
      <t>ダ</t>
    </rPh>
    <rPh sb="5" eb="7">
      <t>ヒヨウ</t>
    </rPh>
    <phoneticPr fontId="3"/>
  </si>
  <si>
    <t>イ　データ転送サービス利用料</t>
    <rPh sb="11" eb="14">
      <t>リヨウリョウ</t>
    </rPh>
    <phoneticPr fontId="3"/>
  </si>
  <si>
    <t>ア　版下作成・修正</t>
    <rPh sb="2" eb="4">
      <t>ハンシタ</t>
    </rPh>
    <rPh sb="4" eb="6">
      <t>サクセイ</t>
    </rPh>
    <rPh sb="7" eb="9">
      <t>シュウセイ</t>
    </rPh>
    <phoneticPr fontId="3"/>
  </si>
  <si>
    <t>オ-A　データ印字（4-5月予定少量)</t>
    <rPh sb="7" eb="9">
      <t>インジ</t>
    </rPh>
    <rPh sb="13" eb="14">
      <t>ツキ</t>
    </rPh>
    <rPh sb="14" eb="16">
      <t>ヨテイ</t>
    </rPh>
    <rPh sb="16" eb="18">
      <t>ショウリョウ</t>
    </rPh>
    <phoneticPr fontId="3"/>
  </si>
  <si>
    <t>オ-B　データ印字（6月予定大量)</t>
    <rPh sb="7" eb="9">
      <t>インジ</t>
    </rPh>
    <rPh sb="14" eb="16">
      <t>タイリョウ</t>
    </rPh>
    <phoneticPr fontId="3"/>
  </si>
  <si>
    <t>カ-A　折り加工・封入（4-5月予定少量)</t>
    <rPh sb="4" eb="5">
      <t>オ</t>
    </rPh>
    <rPh sb="6" eb="8">
      <t>カコウ</t>
    </rPh>
    <rPh sb="9" eb="11">
      <t>フウニュウ</t>
    </rPh>
    <phoneticPr fontId="3"/>
  </si>
  <si>
    <t>カ-B　折り加工・封入（6月予定大量)</t>
    <rPh sb="4" eb="5">
      <t>オ</t>
    </rPh>
    <rPh sb="6" eb="8">
      <t>カコウ</t>
    </rPh>
    <rPh sb="9" eb="11">
      <t>フウニュウ</t>
    </rPh>
    <phoneticPr fontId="3"/>
  </si>
  <si>
    <t>予定数量1</t>
    <phoneticPr fontId="3"/>
  </si>
  <si>
    <t>予定数量2</t>
    <phoneticPr fontId="3"/>
  </si>
  <si>
    <t>予定数量3</t>
    <phoneticPr fontId="3"/>
  </si>
  <si>
    <t>（予定）課税分合計</t>
    <rPh sb="4" eb="6">
      <t>カゼイ</t>
    </rPh>
    <rPh sb="6" eb="7">
      <t>フン</t>
    </rPh>
    <rPh sb="7" eb="9">
      <t>ゴウケイ</t>
    </rPh>
    <phoneticPr fontId="5"/>
  </si>
  <si>
    <t>既存の部材を使用するため、原則発生しない。</t>
    <rPh sb="0" eb="2">
      <t>キゾン</t>
    </rPh>
    <rPh sb="3" eb="5">
      <t>ブザイ</t>
    </rPh>
    <rPh sb="6" eb="8">
      <t>シヨウ</t>
    </rPh>
    <rPh sb="13" eb="15">
      <t>ゲンソク</t>
    </rPh>
    <rPh sb="15" eb="17">
      <t>ハッセイ</t>
    </rPh>
    <phoneticPr fontId="2"/>
  </si>
  <si>
    <t>〃</t>
  </si>
  <si>
    <t>既存の部材を使用するため、原則発生しない。</t>
    <rPh sb="0" eb="2">
      <t>キソン</t>
    </rPh>
    <rPh sb="3" eb="5">
      <t>ブザイ</t>
    </rPh>
    <rPh sb="6" eb="8">
      <t>シヨウ</t>
    </rPh>
    <rPh sb="13" eb="15">
      <t>ゲンソク</t>
    </rPh>
    <rPh sb="15" eb="17">
      <t>ハッセイ</t>
    </rPh>
    <phoneticPr fontId="2"/>
  </si>
  <si>
    <t>(10) その他の経費</t>
    <rPh sb="7" eb="8">
      <t>タ</t>
    </rPh>
    <rPh sb="9" eb="11">
      <t>ケイヒ</t>
    </rPh>
    <phoneticPr fontId="3"/>
  </si>
  <si>
    <t>ウ　様式編集</t>
    <rPh sb="2" eb="4">
      <t>ヨウシキ</t>
    </rPh>
    <rPh sb="4" eb="6">
      <t>ヘンシュウ</t>
    </rPh>
    <phoneticPr fontId="3"/>
  </si>
  <si>
    <t>エ　後納封筒印字</t>
    <rPh sb="2" eb="4">
      <t>コウノウ</t>
    </rPh>
    <rPh sb="4" eb="6">
      <t>フウトウ</t>
    </rPh>
    <rPh sb="6" eb="8">
      <t>インジ</t>
    </rPh>
    <phoneticPr fontId="3"/>
  </si>
  <si>
    <t>小計(1)～(10)</t>
    <rPh sb="0" eb="1">
      <t>ショウ</t>
    </rPh>
    <rPh sb="1" eb="2">
      <t>ケイ</t>
    </rPh>
    <phoneticPr fontId="5"/>
  </si>
  <si>
    <t>(未納通知、督促状１～４は同日差出予定）</t>
    <rPh sb="1" eb="3">
      <t>ミノウ</t>
    </rPh>
    <rPh sb="3" eb="5">
      <t>ツウチ</t>
    </rPh>
    <rPh sb="6" eb="9">
      <t>トクソクジョウ</t>
    </rPh>
    <rPh sb="13" eb="15">
      <t>ドウジツ</t>
    </rPh>
    <rPh sb="15" eb="17">
      <t>サシダシ</t>
    </rPh>
    <rPh sb="17" eb="19">
      <t>ヨテイ</t>
    </rPh>
    <phoneticPr fontId="2"/>
  </si>
  <si>
    <t>送付物以外の、当組合が保有する様式等の編集を依頼する。(新規様式作成、既存PDF修正等)</t>
    <rPh sb="0" eb="2">
      <t>ソウフ</t>
    </rPh>
    <rPh sb="2" eb="3">
      <t>ブツ</t>
    </rPh>
    <rPh sb="3" eb="5">
      <t>イガイ</t>
    </rPh>
    <rPh sb="7" eb="8">
      <t>トウ</t>
    </rPh>
    <rPh sb="8" eb="10">
      <t>クミアイ</t>
    </rPh>
    <rPh sb="11" eb="13">
      <t>ホユウ</t>
    </rPh>
    <rPh sb="15" eb="17">
      <t>ヨウシキ</t>
    </rPh>
    <rPh sb="17" eb="18">
      <t>ナド</t>
    </rPh>
    <rPh sb="19" eb="21">
      <t>ヘンシュウ</t>
    </rPh>
    <rPh sb="22" eb="24">
      <t>イライ</t>
    </rPh>
    <rPh sb="28" eb="30">
      <t>シンキ</t>
    </rPh>
    <rPh sb="30" eb="32">
      <t>ヨウシキ</t>
    </rPh>
    <rPh sb="32" eb="34">
      <t>サクセイ</t>
    </rPh>
    <rPh sb="35" eb="37">
      <t>キゾン</t>
    </rPh>
    <rPh sb="40" eb="42">
      <t>シュウセイ</t>
    </rPh>
    <rPh sb="42" eb="43">
      <t>ナド</t>
    </rPh>
    <phoneticPr fontId="2"/>
  </si>
  <si>
    <t>ウ　部材印刷</t>
    <rPh sb="2" eb="4">
      <t>ブザイ</t>
    </rPh>
    <rPh sb="4" eb="6">
      <t>インサツ</t>
    </rPh>
    <phoneticPr fontId="2"/>
  </si>
  <si>
    <t>変更がある場合のみ。</t>
    <rPh sb="0" eb="2">
      <t>ヘンコウ</t>
    </rPh>
    <rPh sb="5" eb="7">
      <t>バアイ</t>
    </rPh>
    <phoneticPr fontId="2"/>
  </si>
  <si>
    <t>変更がある場合のみ。</t>
    <phoneticPr fontId="2"/>
  </si>
  <si>
    <t>当組合が利用する後納郵便封筒の作成を依頼する。ベースは(4)ア及びイで作成。</t>
    <rPh sb="0" eb="1">
      <t>トウ</t>
    </rPh>
    <rPh sb="1" eb="3">
      <t>クミアイ</t>
    </rPh>
    <rPh sb="4" eb="6">
      <t>リヨウ</t>
    </rPh>
    <rPh sb="8" eb="10">
      <t>コウノウ</t>
    </rPh>
    <rPh sb="10" eb="12">
      <t>ユウビン</t>
    </rPh>
    <rPh sb="12" eb="14">
      <t>フウトウ</t>
    </rPh>
    <rPh sb="15" eb="17">
      <t>サクセイ</t>
    </rPh>
    <rPh sb="18" eb="20">
      <t>イライ</t>
    </rPh>
    <rPh sb="31" eb="32">
      <t>オヨ</t>
    </rPh>
    <rPh sb="35" eb="37">
      <t>サクセイ</t>
    </rPh>
    <phoneticPr fontId="2"/>
  </si>
  <si>
    <t>(月2回×9月=18回予定)</t>
    <rPh sb="1" eb="2">
      <t>ツキ</t>
    </rPh>
    <rPh sb="3" eb="4">
      <t>カイ</t>
    </rPh>
    <rPh sb="6" eb="7">
      <t>ツキ</t>
    </rPh>
    <rPh sb="10" eb="11">
      <t>カイ</t>
    </rPh>
    <phoneticPr fontId="2"/>
  </si>
  <si>
    <t>(月2回×9月=18回予定)</t>
    <rPh sb="1" eb="2">
      <t>ツキ</t>
    </rPh>
    <rPh sb="3" eb="4">
      <t>カイ</t>
    </rPh>
    <rPh sb="6" eb="7">
      <t>ツキ</t>
    </rPh>
    <rPh sb="10" eb="11">
      <t>カイ</t>
    </rPh>
    <rPh sb="11" eb="13">
      <t>ヨテイ</t>
    </rPh>
    <phoneticPr fontId="2"/>
  </si>
  <si>
    <t>ウ-D　〃　（督促状２～４独自部分）</t>
    <rPh sb="7" eb="10">
      <t>トクソクジョウ</t>
    </rPh>
    <phoneticPr fontId="2"/>
  </si>
  <si>
    <t>〃(払込取扱票、自払勧奨)</t>
    <rPh sb="8" eb="10">
      <t>ジバラ</t>
    </rPh>
    <rPh sb="10" eb="12">
      <t>カンショウ</t>
    </rPh>
    <phoneticPr fontId="2"/>
  </si>
  <si>
    <t>〃(払込取扱票)</t>
    <phoneticPr fontId="2"/>
  </si>
  <si>
    <t>糊剤劣化、版下変更等に備え、２回に分けて印刷する。</t>
    <rPh sb="0" eb="1">
      <t>ノリ</t>
    </rPh>
    <rPh sb="1" eb="2">
      <t>ザイ</t>
    </rPh>
    <rPh sb="2" eb="4">
      <t>レッカ</t>
    </rPh>
    <rPh sb="5" eb="7">
      <t>ハンシタ</t>
    </rPh>
    <rPh sb="7" eb="9">
      <t>ヘンコウ</t>
    </rPh>
    <rPh sb="9" eb="10">
      <t>ナド</t>
    </rPh>
    <rPh sb="11" eb="12">
      <t>ソナ</t>
    </rPh>
    <rPh sb="15" eb="16">
      <t>カイ</t>
    </rPh>
    <rPh sb="17" eb="18">
      <t>ワ</t>
    </rPh>
    <rPh sb="20" eb="22">
      <t>インサツ</t>
    </rPh>
    <phoneticPr fontId="2"/>
  </si>
  <si>
    <t>エ　在庫印刷</t>
    <rPh sb="2" eb="4">
      <t>ザイコ</t>
    </rPh>
    <rPh sb="4" eb="6">
      <t>インサツ</t>
    </rPh>
    <phoneticPr fontId="2"/>
  </si>
  <si>
    <t>糊剤劣化対策のため、来年度在庫３か月分は３月に印刷する。</t>
    <rPh sb="4" eb="6">
      <t>タイサク</t>
    </rPh>
    <rPh sb="17" eb="18">
      <t>ツキ</t>
    </rPh>
    <rPh sb="18" eb="19">
      <t>フン</t>
    </rPh>
    <rPh sb="21" eb="22">
      <t>ツキ</t>
    </rPh>
    <rPh sb="23" eb="25">
      <t>インサツ</t>
    </rPh>
    <phoneticPr fontId="2"/>
  </si>
  <si>
    <t>(3) 給付金支給決定通知書はがき</t>
    <rPh sb="7" eb="9">
      <t>シキュウ</t>
    </rPh>
    <phoneticPr fontId="3"/>
  </si>
  <si>
    <t>（片面印字）※暦によっては、交付データ作成時期の都合、月1回又は月3回に前後する場合がある。</t>
    <rPh sb="1" eb="3">
      <t>カタメン</t>
    </rPh>
    <rPh sb="3" eb="5">
      <t>インジ</t>
    </rPh>
    <phoneticPr fontId="2"/>
  </si>
  <si>
    <t>糊剤劣化対策のため、来年度在庫３か月分を３月に印刷する。</t>
    <rPh sb="4" eb="6">
      <t>タイサク</t>
    </rPh>
    <rPh sb="17" eb="18">
      <t>ツキ</t>
    </rPh>
    <rPh sb="18" eb="19">
      <t>フン</t>
    </rPh>
    <rPh sb="21" eb="22">
      <t>ツキ</t>
    </rPh>
    <rPh sb="23" eb="25">
      <t>インサツ</t>
    </rPh>
    <phoneticPr fontId="2"/>
  </si>
  <si>
    <t>イ　窓付長３封筒ベース作成(大ロット)</t>
    <rPh sb="2" eb="3">
      <t>マド</t>
    </rPh>
    <rPh sb="3" eb="4">
      <t>ツキ</t>
    </rPh>
    <rPh sb="4" eb="5">
      <t>ナガ</t>
    </rPh>
    <rPh sb="6" eb="8">
      <t>フウトウ</t>
    </rPh>
    <rPh sb="11" eb="13">
      <t>サクセイ</t>
    </rPh>
    <rPh sb="14" eb="15">
      <t>ダイ</t>
    </rPh>
    <phoneticPr fontId="3"/>
  </si>
  <si>
    <t>原則、年１回で不足なく作成する。</t>
    <rPh sb="0" eb="2">
      <t>ゲンソク</t>
    </rPh>
    <rPh sb="3" eb="4">
      <t>ネン</t>
    </rPh>
    <rPh sb="5" eb="6">
      <t>カイ</t>
    </rPh>
    <rPh sb="7" eb="9">
      <t>フソク</t>
    </rPh>
    <rPh sb="11" eb="13">
      <t>サクセイ</t>
    </rPh>
    <phoneticPr fontId="2"/>
  </si>
  <si>
    <t>ウ　窓付長３封筒ベース作成(小ロット)</t>
    <rPh sb="2" eb="3">
      <t>マド</t>
    </rPh>
    <rPh sb="3" eb="4">
      <t>ツキ</t>
    </rPh>
    <rPh sb="4" eb="5">
      <t>ナガ</t>
    </rPh>
    <rPh sb="6" eb="8">
      <t>フウトウ</t>
    </rPh>
    <rPh sb="11" eb="13">
      <t>サクセイ</t>
    </rPh>
    <rPh sb="14" eb="15">
      <t>ショウ</t>
    </rPh>
    <phoneticPr fontId="3"/>
  </si>
  <si>
    <t>上記イにより不足した場合に作成する。</t>
    <rPh sb="0" eb="2">
      <t>ジョウキ</t>
    </rPh>
    <rPh sb="6" eb="8">
      <t>フソク</t>
    </rPh>
    <rPh sb="10" eb="12">
      <t>バアイ</t>
    </rPh>
    <rPh sb="13" eb="15">
      <t>サクセイ</t>
    </rPh>
    <phoneticPr fontId="2"/>
  </si>
  <si>
    <t>エ　印字プログラム作成・変更</t>
    <rPh sb="2" eb="4">
      <t>インジ</t>
    </rPh>
    <rPh sb="9" eb="11">
      <t>サクセイ</t>
    </rPh>
    <rPh sb="12" eb="14">
      <t>ヘンコウ</t>
    </rPh>
    <phoneticPr fontId="3"/>
  </si>
  <si>
    <t>変更に備え年２回に分割して作成する。後半は来年度在庫３か月分を含む。</t>
    <rPh sb="0" eb="2">
      <t>ヘンコウ</t>
    </rPh>
    <rPh sb="3" eb="4">
      <t>ソナ</t>
    </rPh>
    <rPh sb="5" eb="6">
      <t>ネン</t>
    </rPh>
    <rPh sb="7" eb="8">
      <t>カイ</t>
    </rPh>
    <rPh sb="9" eb="11">
      <t>ブンカツ</t>
    </rPh>
    <rPh sb="13" eb="15">
      <t>サクセイ</t>
    </rPh>
    <rPh sb="18" eb="20">
      <t>コウハン</t>
    </rPh>
    <rPh sb="21" eb="24">
      <t>ライネンド</t>
    </rPh>
    <rPh sb="24" eb="26">
      <t>ザイコ</t>
    </rPh>
    <rPh sb="28" eb="30">
      <t>ゲツブン</t>
    </rPh>
    <rPh sb="31" eb="32">
      <t>フク</t>
    </rPh>
    <phoneticPr fontId="2"/>
  </si>
  <si>
    <t>(初回、未納、督促1～4の各1ファイル支給)</t>
    <rPh sb="13" eb="14">
      <t>カク</t>
    </rPh>
    <rPh sb="19" eb="21">
      <t>シキュウ</t>
    </rPh>
    <phoneticPr fontId="2"/>
  </si>
  <si>
    <t>変更に備え年２回に分割して作成する。来年度在庫３か月分を後半に含む。</t>
    <rPh sb="0" eb="2">
      <t>ヘンコウ</t>
    </rPh>
    <rPh sb="3" eb="4">
      <t>ソナ</t>
    </rPh>
    <rPh sb="5" eb="6">
      <t>ネン</t>
    </rPh>
    <rPh sb="7" eb="8">
      <t>カイ</t>
    </rPh>
    <rPh sb="9" eb="11">
      <t>ブンカツ</t>
    </rPh>
    <rPh sb="13" eb="15">
      <t>サクセイ</t>
    </rPh>
    <rPh sb="18" eb="21">
      <t>ライネンド</t>
    </rPh>
    <rPh sb="21" eb="23">
      <t>ザイコ</t>
    </rPh>
    <rPh sb="25" eb="27">
      <t>ゲツブン</t>
    </rPh>
    <rPh sb="28" eb="30">
      <t>コウハン</t>
    </rPh>
    <rPh sb="31" eb="32">
      <t>フク</t>
    </rPh>
    <phoneticPr fontId="2"/>
  </si>
  <si>
    <t>(8) 給付金支給決定通知書（傷病手当金）</t>
    <rPh sb="4" eb="7">
      <t>キュウフキン</t>
    </rPh>
    <rPh sb="7" eb="9">
      <t>シキュウ</t>
    </rPh>
    <rPh sb="9" eb="11">
      <t>ケッテイ</t>
    </rPh>
    <rPh sb="11" eb="13">
      <t>ツウチ</t>
    </rPh>
    <rPh sb="13" eb="14">
      <t>ショ</t>
    </rPh>
    <phoneticPr fontId="3"/>
  </si>
  <si>
    <t>(9) 任継掛金率等改定通知</t>
    <rPh sb="4" eb="6">
      <t>ニンケイ</t>
    </rPh>
    <rPh sb="6" eb="8">
      <t>カケキン</t>
    </rPh>
    <rPh sb="8" eb="9">
      <t>リツ</t>
    </rPh>
    <rPh sb="9" eb="10">
      <t>ナド</t>
    </rPh>
    <rPh sb="10" eb="12">
      <t>カイテイ</t>
    </rPh>
    <rPh sb="12" eb="14">
      <t>ツウチ</t>
    </rPh>
    <phoneticPr fontId="3"/>
  </si>
  <si>
    <t>ウ-1　部材印刷</t>
    <rPh sb="4" eb="6">
      <t>ブザイ</t>
    </rPh>
    <rPh sb="6" eb="8">
      <t>インサツ</t>
    </rPh>
    <phoneticPr fontId="2"/>
  </si>
  <si>
    <t>ウ-2　部材印刷(共通様式)</t>
    <rPh sb="4" eb="6">
      <t>ブザイ</t>
    </rPh>
    <rPh sb="6" eb="8">
      <t>インサツ</t>
    </rPh>
    <rPh sb="9" eb="11">
      <t>キョウツウ</t>
    </rPh>
    <rPh sb="11" eb="13">
      <t>ヨウシキ</t>
    </rPh>
    <phoneticPr fontId="2"/>
  </si>
  <si>
    <t>払込取扱票、共通様式</t>
    <phoneticPr fontId="2"/>
  </si>
  <si>
    <t>(10) 臨時封書</t>
    <rPh sb="5" eb="7">
      <t>リンジ</t>
    </rPh>
    <rPh sb="7" eb="9">
      <t>フウショ</t>
    </rPh>
    <phoneticPr fontId="3"/>
  </si>
  <si>
    <t>(11) その他の経費</t>
    <rPh sb="7" eb="8">
      <t>タ</t>
    </rPh>
    <rPh sb="9" eb="11">
      <t>ケイヒ</t>
    </rPh>
    <phoneticPr fontId="3"/>
  </si>
  <si>
    <t>オ-1　データ印字A(自動払込)</t>
    <rPh sb="7" eb="9">
      <t>インジ</t>
    </rPh>
    <rPh sb="11" eb="15">
      <t>ジドウハライコミ</t>
    </rPh>
    <phoneticPr fontId="3"/>
  </si>
  <si>
    <t>オ-2　データ印字B(払込取扱票)</t>
    <rPh sb="7" eb="9">
      <t>インジ</t>
    </rPh>
    <rPh sb="11" eb="12">
      <t>ハラ</t>
    </rPh>
    <rPh sb="12" eb="13">
      <t>コ</t>
    </rPh>
    <rPh sb="13" eb="15">
      <t>トリアツカイ</t>
    </rPh>
    <rPh sb="15" eb="16">
      <t>ヒョウ</t>
    </rPh>
    <phoneticPr fontId="3"/>
  </si>
  <si>
    <t>通知文書</t>
    <phoneticPr fontId="2"/>
  </si>
  <si>
    <t>カ-1　折り加工・封入A(自動払込)</t>
    <rPh sb="4" eb="5">
      <t>オ</t>
    </rPh>
    <rPh sb="6" eb="8">
      <t>カコウ</t>
    </rPh>
    <rPh sb="9" eb="11">
      <t>フウニュウ</t>
    </rPh>
    <phoneticPr fontId="3"/>
  </si>
  <si>
    <t>カ-1　折り加工・封入B(払込取扱票)</t>
    <rPh sb="4" eb="5">
      <t>オ</t>
    </rPh>
    <rPh sb="6" eb="8">
      <t>カコウ</t>
    </rPh>
    <rPh sb="9" eb="11">
      <t>フウニュウ</t>
    </rPh>
    <phoneticPr fontId="3"/>
  </si>
  <si>
    <t>通知文書、共通様式</t>
    <rPh sb="5" eb="7">
      <t>キョウツウ</t>
    </rPh>
    <rPh sb="7" eb="9">
      <t>ヨウシキ</t>
    </rPh>
    <phoneticPr fontId="2"/>
  </si>
  <si>
    <t>通知文書、払込取扱票(両面)、共通様式、の３点４面。</t>
    <rPh sb="0" eb="2">
      <t>ツウチ</t>
    </rPh>
    <rPh sb="2" eb="4">
      <t>ブンショ</t>
    </rPh>
    <rPh sb="5" eb="7">
      <t>ハライコミ</t>
    </rPh>
    <rPh sb="7" eb="9">
      <t>トリアツカイ</t>
    </rPh>
    <rPh sb="9" eb="10">
      <t>ヒョウ</t>
    </rPh>
    <rPh sb="11" eb="13">
      <t>リョウメン</t>
    </rPh>
    <rPh sb="12" eb="13">
      <t>メン</t>
    </rPh>
    <rPh sb="15" eb="17">
      <t>キョウツウ</t>
    </rPh>
    <rPh sb="17" eb="19">
      <t>ヨウシキ</t>
    </rPh>
    <rPh sb="22" eb="23">
      <t>テン</t>
    </rPh>
    <rPh sb="24" eb="25">
      <t>メン</t>
    </rPh>
    <phoneticPr fontId="2"/>
  </si>
  <si>
    <t>通知文書、払込取扱票各1ファイル。</t>
    <rPh sb="10" eb="11">
      <t>カク</t>
    </rPh>
    <phoneticPr fontId="2"/>
  </si>
  <si>
    <t>片面1枚両面3枚</t>
    <rPh sb="0" eb="2">
      <t>カタメン</t>
    </rPh>
    <rPh sb="3" eb="4">
      <t>マイ</t>
    </rPh>
    <rPh sb="4" eb="6">
      <t>リョウメン</t>
    </rPh>
    <rPh sb="7" eb="8">
      <t>マイ</t>
    </rPh>
    <phoneticPr fontId="2"/>
  </si>
  <si>
    <t>2024年度定例送付物の調製及び発送業務の委託</t>
    <rPh sb="4" eb="6">
      <t>ネンド</t>
    </rPh>
    <rPh sb="6" eb="8">
      <t>テイレイ</t>
    </rPh>
    <rPh sb="8" eb="10">
      <t>ソウフ</t>
    </rPh>
    <rPh sb="10" eb="11">
      <t>ブツ</t>
    </rPh>
    <rPh sb="12" eb="14">
      <t>チョウセイ</t>
    </rPh>
    <rPh sb="14" eb="15">
      <t>オヨ</t>
    </rPh>
    <rPh sb="16" eb="18">
      <t>ハッソウ</t>
    </rPh>
    <rPh sb="18" eb="20">
      <t>ギョウム</t>
    </rPh>
    <rPh sb="21" eb="23">
      <t>イタク</t>
    </rPh>
    <phoneticPr fontId="3"/>
  </si>
  <si>
    <t>小計(1)～(11)</t>
    <rPh sb="0" eb="1">
      <t>ショウ</t>
    </rPh>
    <rPh sb="1" eb="2">
      <t>ケイ</t>
    </rPh>
    <phoneticPr fontId="5"/>
  </si>
  <si>
    <t>(送付状、様式１、様式２)※　各回200～800程度まで前後するが単価に織り込むこと。</t>
    <rPh sb="1" eb="3">
      <t>ソウフ</t>
    </rPh>
    <rPh sb="3" eb="4">
      <t>ジョウ</t>
    </rPh>
    <rPh sb="5" eb="7">
      <t>ヨウシキ</t>
    </rPh>
    <rPh sb="9" eb="11">
      <t>ヨウシキ</t>
    </rPh>
    <phoneticPr fontId="2"/>
  </si>
  <si>
    <t>(未納通知、督促状１～４は同日差出予定。）</t>
    <rPh sb="1" eb="3">
      <t>ミノウ</t>
    </rPh>
    <rPh sb="3" eb="5">
      <t>ツウチ</t>
    </rPh>
    <rPh sb="6" eb="9">
      <t>トクソクジョウ</t>
    </rPh>
    <rPh sb="13" eb="15">
      <t>ドウジツ</t>
    </rPh>
    <rPh sb="15" eb="17">
      <t>サシダシ</t>
    </rPh>
    <rPh sb="17" eb="19">
      <t>ヨテイ</t>
    </rPh>
    <phoneticPr fontId="2"/>
  </si>
  <si>
    <t>別途契約：2025年度繁忙期に係る定例送付物の調製及び発送業務の委託</t>
    <rPh sb="0" eb="2">
      <t>ベット</t>
    </rPh>
    <rPh sb="2" eb="4">
      <t>ケイヤク</t>
    </rPh>
    <rPh sb="11" eb="14">
      <t>ハンボウキ</t>
    </rPh>
    <rPh sb="15" eb="16">
      <t>カカ</t>
    </rPh>
    <phoneticPr fontId="2"/>
  </si>
  <si>
    <t>イ-CD 封筒印字（督促状１～４共通）</t>
    <rPh sb="10" eb="13">
      <t>トクソクジョウ</t>
    </rPh>
    <rPh sb="16" eb="18">
      <t>キョウツウ</t>
    </rPh>
    <phoneticPr fontId="2"/>
  </si>
  <si>
    <t>入札書兼見積書の内訳書１（契約締結日～2025年3月31日履行分）</t>
    <rPh sb="0" eb="3">
      <t>ニュウサツショ</t>
    </rPh>
    <rPh sb="3" eb="4">
      <t>ケン</t>
    </rPh>
    <rPh sb="4" eb="7">
      <t>ミツモリショ</t>
    </rPh>
    <rPh sb="8" eb="11">
      <t>ウチワケショ</t>
    </rPh>
    <rPh sb="13" eb="15">
      <t>ケイヤク</t>
    </rPh>
    <rPh sb="15" eb="17">
      <t>テイケツ</t>
    </rPh>
    <rPh sb="17" eb="18">
      <t>ビ</t>
    </rPh>
    <rPh sb="23" eb="24">
      <t>ネン</t>
    </rPh>
    <rPh sb="25" eb="26">
      <t>ツキ</t>
    </rPh>
    <rPh sb="28" eb="29">
      <t>ニチ</t>
    </rPh>
    <rPh sb="29" eb="31">
      <t>リコウ</t>
    </rPh>
    <rPh sb="31" eb="32">
      <t>フン</t>
    </rPh>
    <phoneticPr fontId="2"/>
  </si>
  <si>
    <t>入札書兼見積書の内訳書２（別途契約2025年4月1日～6月30日履行分）</t>
    <rPh sb="0" eb="2">
      <t>ニュウサツ</t>
    </rPh>
    <rPh sb="2" eb="3">
      <t>ショ</t>
    </rPh>
    <rPh sb="3" eb="4">
      <t>ケン</t>
    </rPh>
    <rPh sb="4" eb="7">
      <t>ミツモリショ</t>
    </rPh>
    <rPh sb="8" eb="11">
      <t>ウチワケショ</t>
    </rPh>
    <rPh sb="13" eb="15">
      <t>ベット</t>
    </rPh>
    <rPh sb="15" eb="17">
      <t>ケイヤク</t>
    </rPh>
    <rPh sb="23" eb="24">
      <t>ツキ</t>
    </rPh>
    <rPh sb="25" eb="26">
      <t>ニチ</t>
    </rPh>
    <rPh sb="28" eb="29">
      <t>ツキ</t>
    </rPh>
    <rPh sb="31" eb="32">
      <t>ニチ</t>
    </rPh>
    <rPh sb="32" eb="34">
      <t>リコウ</t>
    </rPh>
    <rPh sb="34" eb="35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</si>
</sst>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#,##0&quot;頁&quot;_);[Red]\(#,##0\)"/>
    <numFmt numFmtId="177" formatCode="#,##0&quot;部&quot;_);[Red]\(#,##0\)"/>
    <numFmt numFmtId="178" formatCode="&quot;¥&quot;#,##0.0_);[Red]\(&quot;¥&quot;#,##0.0\)"/>
    <numFmt numFmtId="179" formatCode="\(0\)&quot;計&quot;\ "/>
    <numFmt numFmtId="180" formatCode="#,##0.0;[Red]\-#,##0.0"/>
    <numFmt numFmtId="181" formatCode="&quot;¥&quot;#,##0_);[Red]\(&quot;¥&quot;#,##0\)"/>
    <numFmt numFmtId="182" formatCode="#,##0&quot;枚&quot;_);[Red]\(#,##0\)"/>
    <numFmt numFmtId="183" formatCode="#,##0&quot;点&quot;_);[Red]\(#,##0\)"/>
    <numFmt numFmtId="184" formatCode="#,##0_);[Red]\(#,##0\)"/>
    <numFmt numFmtId="185" formatCode="[$-F800]dddd\,\ mmmm\ dd\,\ yyyy"/>
  </numFmts>
  <fonts count="10">
    <font>
      <sz val="12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trike/>
      <sz val="8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38" fontId="7" fillId="0" borderId="0" xfId="1" applyFont="1">
      <alignment vertical="center"/>
    </xf>
    <xf numFmtId="0" fontId="7" fillId="0" borderId="0" xfId="2" applyFont="1">
      <alignment vertical="center"/>
    </xf>
    <xf numFmtId="0" fontId="7" fillId="2" borderId="3" xfId="2" applyFont="1" applyFill="1" applyBorder="1" applyAlignment="1">
      <alignment horizontal="left" vertical="center" wrapText="1"/>
    </xf>
    <xf numFmtId="38" fontId="7" fillId="2" borderId="3" xfId="3" applyFont="1" applyFill="1" applyBorder="1" applyAlignment="1">
      <alignment horizontal="centerContinuous" vertical="center" shrinkToFit="1"/>
    </xf>
    <xf numFmtId="0" fontId="7" fillId="2" borderId="3" xfId="2" applyFont="1" applyFill="1" applyBorder="1" applyAlignment="1">
      <alignment horizontal="center" vertical="center" shrinkToFit="1"/>
    </xf>
    <xf numFmtId="0" fontId="7" fillId="0" borderId="4" xfId="2" applyFont="1" applyBorder="1" applyAlignment="1">
      <alignment horizontal="left" vertical="center" indent="1"/>
    </xf>
    <xf numFmtId="38" fontId="7" fillId="0" borderId="5" xfId="1" applyFont="1" applyFill="1" applyBorder="1" applyAlignment="1">
      <alignment vertical="center" shrinkToFit="1"/>
    </xf>
    <xf numFmtId="176" fontId="7" fillId="0" borderId="6" xfId="3" applyNumberFormat="1" applyFont="1" applyFill="1" applyBorder="1" applyAlignment="1">
      <alignment horizontal="center" vertical="center" shrinkToFit="1"/>
    </xf>
    <xf numFmtId="177" fontId="7" fillId="0" borderId="6" xfId="3" applyNumberFormat="1" applyFont="1" applyFill="1" applyBorder="1" applyAlignment="1">
      <alignment horizontal="center" vertical="center" shrinkToFit="1"/>
    </xf>
    <xf numFmtId="38" fontId="7" fillId="4" borderId="5" xfId="1" applyFont="1" applyFill="1" applyBorder="1" applyAlignment="1">
      <alignment horizontal="right" vertical="center" shrinkToFit="1"/>
    </xf>
    <xf numFmtId="178" fontId="7" fillId="0" borderId="6" xfId="3" applyNumberFormat="1" applyFont="1" applyFill="1" applyBorder="1" applyAlignment="1">
      <alignment horizontal="center" vertical="center" shrinkToFit="1"/>
    </xf>
    <xf numFmtId="38" fontId="7" fillId="0" borderId="5" xfId="1" applyFont="1" applyFill="1" applyBorder="1" applyAlignment="1">
      <alignment horizontal="right" vertical="center" shrinkToFit="1"/>
    </xf>
    <xf numFmtId="6" fontId="7" fillId="0" borderId="7" xfId="3" applyNumberFormat="1" applyFont="1" applyFill="1" applyBorder="1" applyAlignment="1">
      <alignment horizontal="center" vertical="center" shrinkToFit="1"/>
    </xf>
    <xf numFmtId="0" fontId="7" fillId="0" borderId="1" xfId="2" applyFont="1" applyBorder="1" applyAlignment="1">
      <alignment horizontal="left" vertical="center"/>
    </xf>
    <xf numFmtId="38" fontId="7" fillId="0" borderId="2" xfId="1" applyFont="1" applyFill="1" applyBorder="1" applyAlignment="1">
      <alignment horizontal="right" vertical="center" shrinkToFit="1"/>
    </xf>
    <xf numFmtId="0" fontId="7" fillId="0" borderId="2" xfId="2" applyFont="1" applyBorder="1" applyAlignment="1">
      <alignment horizontal="right" vertical="center" shrinkToFit="1"/>
    </xf>
    <xf numFmtId="0" fontId="7" fillId="0" borderId="2" xfId="2" applyFont="1" applyBorder="1" applyAlignment="1">
      <alignment horizontal="center" vertical="center" shrinkToFit="1"/>
    </xf>
    <xf numFmtId="38" fontId="7" fillId="0" borderId="11" xfId="1" applyFont="1" applyFill="1" applyBorder="1" applyAlignment="1">
      <alignment horizontal="right" vertical="center" shrinkToFit="1"/>
    </xf>
    <xf numFmtId="6" fontId="7" fillId="0" borderId="2" xfId="3" applyNumberFormat="1" applyFont="1" applyFill="1" applyBorder="1" applyAlignment="1">
      <alignment horizontal="center" vertical="center" shrinkToFit="1"/>
    </xf>
    <xf numFmtId="0" fontId="7" fillId="0" borderId="12" xfId="2" applyFont="1" applyBorder="1" applyAlignment="1">
      <alignment vertical="center" shrinkToFit="1"/>
    </xf>
    <xf numFmtId="180" fontId="7" fillId="4" borderId="5" xfId="1" applyNumberFormat="1" applyFont="1" applyFill="1" applyBorder="1" applyAlignment="1">
      <alignment horizontal="right" vertical="center" shrinkToFit="1"/>
    </xf>
    <xf numFmtId="181" fontId="7" fillId="0" borderId="6" xfId="3" applyNumberFormat="1" applyFont="1" applyFill="1" applyBorder="1" applyAlignment="1">
      <alignment horizontal="center" vertical="center" shrinkToFit="1"/>
    </xf>
    <xf numFmtId="0" fontId="7" fillId="3" borderId="3" xfId="2" applyFont="1" applyFill="1" applyBorder="1" applyAlignment="1">
      <alignment horizontal="left" vertical="center" wrapText="1"/>
    </xf>
    <xf numFmtId="38" fontId="7" fillId="3" borderId="3" xfId="3" applyFont="1" applyFill="1" applyBorder="1" applyAlignment="1">
      <alignment horizontal="centerContinuous" vertical="center" shrinkToFit="1"/>
    </xf>
    <xf numFmtId="0" fontId="7" fillId="3" borderId="3" xfId="2" applyFont="1" applyFill="1" applyBorder="1" applyAlignment="1">
      <alignment horizontal="center" vertical="center" shrinkToFit="1"/>
    </xf>
    <xf numFmtId="0" fontId="7" fillId="0" borderId="17" xfId="2" applyFont="1" applyBorder="1" applyAlignment="1">
      <alignment horizontal="left" vertical="center" indent="1"/>
    </xf>
    <xf numFmtId="38" fontId="7" fillId="0" borderId="18" xfId="1" applyFont="1" applyFill="1" applyBorder="1" applyAlignment="1">
      <alignment vertical="center" shrinkToFit="1"/>
    </xf>
    <xf numFmtId="177" fontId="7" fillId="0" borderId="19" xfId="3" applyNumberFormat="1" applyFont="1" applyFill="1" applyBorder="1" applyAlignment="1">
      <alignment horizontal="center" vertical="center" shrinkToFit="1"/>
    </xf>
    <xf numFmtId="180" fontId="7" fillId="4" borderId="18" xfId="1" applyNumberFormat="1" applyFont="1" applyFill="1" applyBorder="1" applyAlignment="1">
      <alignment horizontal="right" vertical="center" shrinkToFit="1"/>
    </xf>
    <xf numFmtId="178" fontId="7" fillId="0" borderId="19" xfId="3" applyNumberFormat="1" applyFont="1" applyFill="1" applyBorder="1" applyAlignment="1">
      <alignment horizontal="center" vertical="center" shrinkToFit="1"/>
    </xf>
    <xf numFmtId="38" fontId="7" fillId="0" borderId="18" xfId="1" applyFont="1" applyFill="1" applyBorder="1" applyAlignment="1">
      <alignment horizontal="right" vertical="center" shrinkToFit="1"/>
    </xf>
    <xf numFmtId="6" fontId="7" fillId="0" borderId="20" xfId="3" applyNumberFormat="1" applyFont="1" applyFill="1" applyBorder="1" applyAlignment="1">
      <alignment horizontal="center" vertical="center" shrinkToFit="1"/>
    </xf>
    <xf numFmtId="38" fontId="7" fillId="0" borderId="21" xfId="1" applyFont="1" applyFill="1" applyBorder="1" applyAlignment="1">
      <alignment horizontal="right" vertical="center" shrinkToFit="1"/>
    </xf>
    <xf numFmtId="6" fontId="7" fillId="0" borderId="9" xfId="3" applyNumberFormat="1" applyFont="1" applyFill="1" applyBorder="1" applyAlignment="1">
      <alignment horizontal="center" vertical="center" shrinkToFit="1"/>
    </xf>
    <xf numFmtId="0" fontId="7" fillId="0" borderId="3" xfId="2" applyFont="1" applyBorder="1" applyAlignment="1">
      <alignment vertical="center" shrinkToFit="1"/>
    </xf>
    <xf numFmtId="0" fontId="7" fillId="0" borderId="22" xfId="2" applyFont="1" applyBorder="1" applyAlignment="1">
      <alignment horizontal="left" vertical="center" indent="1"/>
    </xf>
    <xf numFmtId="38" fontId="7" fillId="0" borderId="23" xfId="1" applyFont="1" applyFill="1" applyBorder="1" applyAlignment="1">
      <alignment vertical="center" shrinkToFit="1"/>
    </xf>
    <xf numFmtId="177" fontId="7" fillId="0" borderId="24" xfId="3" applyNumberFormat="1" applyFont="1" applyFill="1" applyBorder="1" applyAlignment="1">
      <alignment horizontal="center" vertical="center" shrinkToFit="1"/>
    </xf>
    <xf numFmtId="178" fontId="7" fillId="0" borderId="24" xfId="3" applyNumberFormat="1" applyFont="1" applyFill="1" applyBorder="1" applyAlignment="1">
      <alignment horizontal="center" vertical="center" shrinkToFit="1"/>
    </xf>
    <xf numFmtId="6" fontId="7" fillId="0" borderId="25" xfId="3" applyNumberFormat="1" applyFont="1" applyFill="1" applyBorder="1" applyAlignment="1">
      <alignment horizontal="center" vertical="center" shrinkToFit="1"/>
    </xf>
    <xf numFmtId="180" fontId="7" fillId="4" borderId="23" xfId="1" applyNumberFormat="1" applyFont="1" applyFill="1" applyBorder="1" applyAlignment="1">
      <alignment horizontal="right" vertical="center" shrinkToFit="1"/>
    </xf>
    <xf numFmtId="182" fontId="7" fillId="0" borderId="6" xfId="3" applyNumberFormat="1" applyFont="1" applyFill="1" applyBorder="1" applyAlignment="1">
      <alignment horizontal="center" vertical="center" shrinkToFit="1"/>
    </xf>
    <xf numFmtId="183" fontId="7" fillId="0" borderId="6" xfId="3" applyNumberFormat="1" applyFont="1" applyFill="1" applyBorder="1" applyAlignment="1">
      <alignment horizontal="center" vertical="center" shrinkToFit="1"/>
    </xf>
    <xf numFmtId="0" fontId="7" fillId="0" borderId="26" xfId="2" applyFont="1" applyBorder="1" applyAlignment="1">
      <alignment horizontal="left" vertical="center" indent="1"/>
    </xf>
    <xf numFmtId="38" fontId="7" fillId="0" borderId="27" xfId="1" applyFont="1" applyFill="1" applyBorder="1" applyAlignment="1">
      <alignment vertical="center" shrinkToFit="1"/>
    </xf>
    <xf numFmtId="176" fontId="7" fillId="0" borderId="28" xfId="3" applyNumberFormat="1" applyFont="1" applyFill="1" applyBorder="1" applyAlignment="1">
      <alignment horizontal="center" vertical="center" shrinkToFit="1"/>
    </xf>
    <xf numFmtId="38" fontId="7" fillId="0" borderId="27" xfId="1" applyFont="1" applyFill="1" applyBorder="1" applyAlignment="1">
      <alignment horizontal="right" vertical="center" shrinkToFit="1"/>
    </xf>
    <xf numFmtId="184" fontId="7" fillId="0" borderId="28" xfId="3" applyNumberFormat="1" applyFont="1" applyFill="1" applyBorder="1" applyAlignment="1">
      <alignment horizontal="center" vertical="center" shrinkToFit="1"/>
    </xf>
    <xf numFmtId="177" fontId="7" fillId="0" borderId="28" xfId="3" applyNumberFormat="1" applyFont="1" applyFill="1" applyBorder="1" applyAlignment="1">
      <alignment horizontal="center" vertical="center" shrinkToFit="1"/>
    </xf>
    <xf numFmtId="178" fontId="7" fillId="0" borderId="28" xfId="3" applyNumberFormat="1" applyFont="1" applyFill="1" applyBorder="1" applyAlignment="1">
      <alignment horizontal="center" vertical="center" shrinkToFit="1"/>
    </xf>
    <xf numFmtId="6" fontId="7" fillId="0" borderId="29" xfId="3" applyNumberFormat="1" applyFont="1" applyFill="1" applyBorder="1" applyAlignment="1">
      <alignment horizontal="center" vertical="center" shrinkToFit="1"/>
    </xf>
    <xf numFmtId="0" fontId="7" fillId="0" borderId="16" xfId="2" applyFont="1" applyBorder="1" applyAlignment="1">
      <alignment vertical="center" shrinkToFit="1"/>
    </xf>
    <xf numFmtId="0" fontId="7" fillId="0" borderId="30" xfId="2" applyFont="1" applyBorder="1" applyAlignment="1">
      <alignment horizontal="left" vertical="center" indent="1"/>
    </xf>
    <xf numFmtId="180" fontId="7" fillId="0" borderId="29" xfId="3" applyNumberFormat="1" applyFont="1" applyFill="1" applyBorder="1" applyAlignment="1">
      <alignment horizontal="center" vertical="center" shrinkToFit="1"/>
    </xf>
    <xf numFmtId="38" fontId="7" fillId="0" borderId="0" xfId="1" applyFont="1" applyFill="1" applyBorder="1" applyAlignment="1">
      <alignment horizontal="right" vertical="center" shrinkToFit="1"/>
    </xf>
    <xf numFmtId="0" fontId="7" fillId="0" borderId="0" xfId="2" applyFont="1" applyAlignment="1">
      <alignment horizontal="center" vertical="center" shrinkToFit="1"/>
    </xf>
    <xf numFmtId="38" fontId="7" fillId="0" borderId="13" xfId="1" applyFont="1" applyFill="1" applyBorder="1" applyAlignment="1">
      <alignment horizontal="right" vertical="center" shrinkToFit="1"/>
    </xf>
    <xf numFmtId="180" fontId="7" fillId="0" borderId="13" xfId="3" applyNumberFormat="1" applyFont="1" applyFill="1" applyBorder="1" applyAlignment="1">
      <alignment horizontal="center" vertical="center" shrinkToFit="1"/>
    </xf>
    <xf numFmtId="38" fontId="7" fillId="0" borderId="38" xfId="1" applyFont="1" applyFill="1" applyBorder="1" applyAlignment="1">
      <alignment horizontal="right" vertical="center" shrinkToFit="1"/>
    </xf>
    <xf numFmtId="180" fontId="7" fillId="0" borderId="39" xfId="3" applyNumberFormat="1" applyFont="1" applyFill="1" applyBorder="1" applyAlignment="1">
      <alignment horizontal="center" vertical="center" shrinkToFit="1"/>
    </xf>
    <xf numFmtId="180" fontId="7" fillId="0" borderId="0" xfId="3" applyNumberFormat="1" applyFont="1" applyFill="1" applyBorder="1" applyAlignment="1">
      <alignment horizontal="center" vertical="center" shrinkToFit="1"/>
    </xf>
    <xf numFmtId="0" fontId="7" fillId="0" borderId="42" xfId="2" applyFont="1" applyBorder="1" applyAlignment="1">
      <alignment horizontal="centerContinuous" vertical="center"/>
    </xf>
    <xf numFmtId="0" fontId="7" fillId="0" borderId="8" xfId="2" applyFont="1" applyBorder="1" applyAlignment="1">
      <alignment vertical="center" shrinkToFit="1"/>
    </xf>
    <xf numFmtId="0" fontId="7" fillId="0" borderId="40" xfId="2" applyFont="1" applyBorder="1" applyAlignment="1">
      <alignment vertical="center" shrinkToFit="1"/>
    </xf>
    <xf numFmtId="38" fontId="7" fillId="0" borderId="0" xfId="1" applyFont="1" applyFill="1" applyAlignment="1">
      <alignment vertical="center" shrinkToFit="1"/>
    </xf>
    <xf numFmtId="0" fontId="7" fillId="0" borderId="0" xfId="2" applyFont="1" applyAlignment="1">
      <alignment vertical="center" shrinkToFit="1"/>
    </xf>
    <xf numFmtId="178" fontId="7" fillId="0" borderId="0" xfId="2" applyNumberFormat="1" applyFont="1" applyAlignment="1">
      <alignment vertical="center" shrinkToFit="1"/>
    </xf>
    <xf numFmtId="38" fontId="7" fillId="0" borderId="41" xfId="1" applyFont="1" applyFill="1" applyBorder="1" applyAlignment="1">
      <alignment vertical="center" shrinkToFit="1"/>
    </xf>
    <xf numFmtId="180" fontId="7" fillId="0" borderId="0" xfId="2" applyNumberFormat="1" applyFont="1" applyAlignment="1">
      <alignment horizontal="center" vertical="center" shrinkToFit="1"/>
    </xf>
    <xf numFmtId="0" fontId="7" fillId="0" borderId="14" xfId="2" applyFont="1" applyBorder="1" applyAlignment="1">
      <alignment vertical="center" shrinkToFit="1"/>
    </xf>
    <xf numFmtId="0" fontId="6" fillId="0" borderId="42" xfId="2" applyFont="1" applyBorder="1" applyAlignment="1">
      <alignment horizontal="left" vertical="center"/>
    </xf>
    <xf numFmtId="38" fontId="7" fillId="0" borderId="0" xfId="1" applyFont="1" applyFill="1" applyBorder="1" applyAlignment="1">
      <alignment vertical="center" shrinkToFit="1"/>
    </xf>
    <xf numFmtId="38" fontId="7" fillId="0" borderId="31" xfId="1" applyFont="1" applyFill="1" applyBorder="1" applyAlignment="1">
      <alignment vertical="center" shrinkToFit="1"/>
    </xf>
    <xf numFmtId="176" fontId="7" fillId="0" borderId="43" xfId="3" applyNumberFormat="1" applyFont="1" applyFill="1" applyBorder="1" applyAlignment="1">
      <alignment horizontal="center" vertical="center" shrinkToFit="1"/>
    </xf>
    <xf numFmtId="177" fontId="7" fillId="0" borderId="43" xfId="3" applyNumberFormat="1" applyFont="1" applyFill="1" applyBorder="1" applyAlignment="1">
      <alignment horizontal="center" vertical="center" shrinkToFit="1"/>
    </xf>
    <xf numFmtId="178" fontId="7" fillId="0" borderId="43" xfId="3" applyNumberFormat="1" applyFont="1" applyFill="1" applyBorder="1" applyAlignment="1">
      <alignment horizontal="center" vertical="center" shrinkToFit="1"/>
    </xf>
    <xf numFmtId="6" fontId="7" fillId="0" borderId="32" xfId="3" applyNumberFormat="1" applyFont="1" applyFill="1" applyBorder="1" applyAlignment="1">
      <alignment horizontal="center" vertical="center" shrinkToFit="1"/>
    </xf>
    <xf numFmtId="38" fontId="7" fillId="0" borderId="7" xfId="1" applyFont="1" applyFill="1" applyBorder="1" applyAlignment="1">
      <alignment horizontal="center" vertical="center" shrinkToFit="1"/>
    </xf>
    <xf numFmtId="38" fontId="7" fillId="0" borderId="7" xfId="3" applyFont="1" applyFill="1" applyBorder="1" applyAlignment="1">
      <alignment horizontal="center" vertical="center" shrinkToFit="1"/>
    </xf>
    <xf numFmtId="178" fontId="7" fillId="0" borderId="7" xfId="3" applyNumberFormat="1" applyFont="1" applyFill="1" applyBorder="1" applyAlignment="1">
      <alignment horizontal="center" vertical="center" shrinkToFit="1"/>
    </xf>
    <xf numFmtId="180" fontId="7" fillId="0" borderId="7" xfId="3" applyNumberFormat="1" applyFont="1" applyFill="1" applyBorder="1" applyAlignment="1">
      <alignment horizontal="center" vertical="center" shrinkToFit="1"/>
    </xf>
    <xf numFmtId="0" fontId="7" fillId="0" borderId="7" xfId="2" applyFont="1" applyBorder="1" applyAlignment="1">
      <alignment horizontal="center" vertical="center" shrinkToFit="1"/>
    </xf>
    <xf numFmtId="38" fontId="7" fillId="0" borderId="0" xfId="1" applyFont="1" applyFill="1" applyAlignment="1">
      <alignment horizontal="centerContinuous" vertical="center" shrinkToFit="1"/>
    </xf>
    <xf numFmtId="0" fontId="7" fillId="0" borderId="0" xfId="2" applyFont="1" applyAlignment="1">
      <alignment horizontal="centerContinuous" vertical="center" shrinkToFit="1"/>
    </xf>
    <xf numFmtId="178" fontId="7" fillId="0" borderId="0" xfId="2" applyNumberFormat="1" applyFont="1" applyAlignment="1">
      <alignment horizontal="centerContinuous" vertical="center" shrinkToFit="1"/>
    </xf>
    <xf numFmtId="38" fontId="7" fillId="0" borderId="0" xfId="1" applyFont="1" applyFill="1" applyBorder="1" applyAlignment="1">
      <alignment horizontal="centerContinuous" vertical="center" shrinkToFit="1"/>
    </xf>
    <xf numFmtId="180" fontId="7" fillId="0" borderId="0" xfId="2" applyNumberFormat="1" applyFont="1" applyAlignment="1">
      <alignment horizontal="centerContinuous" vertical="center" shrinkToFit="1"/>
    </xf>
    <xf numFmtId="185" fontId="7" fillId="0" borderId="0" xfId="2" applyNumberFormat="1" applyFont="1" applyAlignment="1">
      <alignment vertical="center" shrinkToFit="1"/>
    </xf>
    <xf numFmtId="0" fontId="7" fillId="0" borderId="13" xfId="2" applyFont="1" applyBorder="1" applyAlignment="1">
      <alignment horizontal="left" vertical="center" shrinkToFit="1"/>
    </xf>
    <xf numFmtId="185" fontId="8" fillId="0" borderId="0" xfId="2" applyNumberFormat="1" applyFont="1" applyAlignment="1">
      <alignment vertical="center" shrinkToFit="1"/>
    </xf>
    <xf numFmtId="0" fontId="6" fillId="0" borderId="0" xfId="2" applyFont="1" applyAlignment="1">
      <alignment horizontal="centerContinuous" vertical="center"/>
    </xf>
    <xf numFmtId="38" fontId="9" fillId="0" borderId="5" xfId="1" applyFont="1" applyFill="1" applyBorder="1" applyAlignment="1">
      <alignment vertical="center" shrinkToFit="1"/>
    </xf>
    <xf numFmtId="177" fontId="9" fillId="0" borderId="6" xfId="3" applyNumberFormat="1" applyFont="1" applyFill="1" applyBorder="1" applyAlignment="1">
      <alignment horizontal="center" vertical="center" shrinkToFit="1"/>
    </xf>
    <xf numFmtId="38" fontId="9" fillId="0" borderId="18" xfId="1" applyFont="1" applyFill="1" applyBorder="1" applyAlignment="1">
      <alignment vertical="center" shrinkToFit="1"/>
    </xf>
    <xf numFmtId="177" fontId="9" fillId="0" borderId="19" xfId="3" applyNumberFormat="1" applyFont="1" applyFill="1" applyBorder="1" applyAlignment="1">
      <alignment horizontal="center" vertical="center" shrinkToFit="1"/>
    </xf>
    <xf numFmtId="0" fontId="7" fillId="0" borderId="2" xfId="2" applyFont="1" applyBorder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center" shrinkToFit="1"/>
    </xf>
    <xf numFmtId="0" fontId="7" fillId="0" borderId="13" xfId="2" applyFont="1" applyBorder="1" applyAlignment="1">
      <alignment horizontal="left" vertical="center" shrinkToFit="1"/>
    </xf>
    <xf numFmtId="0" fontId="7" fillId="0" borderId="15" xfId="2" applyFont="1" applyBorder="1" applyAlignment="1">
      <alignment horizontal="left" vertical="center" shrinkToFit="1"/>
    </xf>
    <xf numFmtId="179" fontId="7" fillId="0" borderId="9" xfId="2" applyNumberFormat="1" applyFont="1" applyBorder="1" applyAlignment="1">
      <alignment horizontal="right" vertical="center" shrinkToFit="1"/>
    </xf>
    <xf numFmtId="179" fontId="7" fillId="0" borderId="10" xfId="2" applyNumberFormat="1" applyFont="1" applyBorder="1" applyAlignment="1">
      <alignment horizontal="right" vertical="center" shrinkToFit="1"/>
    </xf>
    <xf numFmtId="0" fontId="7" fillId="0" borderId="26" xfId="2" applyFont="1" applyBorder="1" applyAlignment="1">
      <alignment horizontal="right" vertical="center" shrinkToFit="1"/>
    </xf>
    <xf numFmtId="0" fontId="7" fillId="0" borderId="33" xfId="2" applyFont="1" applyBorder="1" applyAlignment="1">
      <alignment horizontal="right" vertical="center" shrinkToFit="1"/>
    </xf>
    <xf numFmtId="0" fontId="7" fillId="0" borderId="29" xfId="2" applyFont="1" applyBorder="1" applyAlignment="1">
      <alignment horizontal="right" vertical="center" shrinkToFit="1"/>
    </xf>
    <xf numFmtId="0" fontId="7" fillId="0" borderId="17" xfId="2" applyFont="1" applyBorder="1" applyAlignment="1">
      <alignment horizontal="right" vertical="center" shrinkToFit="1"/>
    </xf>
    <xf numFmtId="0" fontId="7" fillId="0" borderId="34" xfId="2" applyFont="1" applyBorder="1" applyAlignment="1">
      <alignment horizontal="right" vertical="center" shrinkToFit="1"/>
    </xf>
    <xf numFmtId="0" fontId="7" fillId="0" borderId="20" xfId="2" applyFont="1" applyBorder="1" applyAlignment="1">
      <alignment horizontal="right" vertical="center" shrinkToFit="1"/>
    </xf>
    <xf numFmtId="0" fontId="7" fillId="0" borderId="35" xfId="2" applyFont="1" applyBorder="1" applyAlignment="1">
      <alignment horizontal="right" vertical="center" shrinkToFit="1"/>
    </xf>
    <xf numFmtId="0" fontId="7" fillId="0" borderId="36" xfId="2" applyFont="1" applyBorder="1" applyAlignment="1">
      <alignment horizontal="right" vertical="center" shrinkToFit="1"/>
    </xf>
    <xf numFmtId="0" fontId="7" fillId="0" borderId="37" xfId="2" applyFont="1" applyBorder="1" applyAlignment="1">
      <alignment horizontal="right" vertical="center" shrinkToFit="1"/>
    </xf>
  </cellXfs>
  <cellStyles count="6">
    <cellStyle name="桁区切り" xfId="1" builtinId="6"/>
    <cellStyle name="桁区切り 2 5" xfId="3" xr:uid="{00000000-0005-0000-0000-000001000000}"/>
    <cellStyle name="桁区切り 2 6" xfId="5" xr:uid="{00000000-0005-0000-0000-000002000000}"/>
    <cellStyle name="標準" xfId="0" builtinId="0"/>
    <cellStyle name="標準 2" xfId="4" xr:uid="{00000000-0005-0000-0000-000004000000}"/>
    <cellStyle name="標準 2 4" xfId="2" xr:uid="{00000000-0005-0000-0000-000005000000}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100"/>
  <sheetViews>
    <sheetView showGridLines="0" tabSelected="1" view="pageBreakPreview" zoomScaleNormal="55" zoomScaleSheetLayoutView="100" zoomScalePageLayoutView="89" workbookViewId="0">
      <selection activeCell="G8" sqref="G8"/>
    </sheetView>
  </sheetViews>
  <sheetFormatPr defaultColWidth="7" defaultRowHeight="9.6"/>
  <cols>
    <col min="1" max="1" width="25" style="2" customWidth="1"/>
    <col min="2" max="2" width="5.1796875" style="65" customWidth="1"/>
    <col min="3" max="3" width="5.1796875" style="66" customWidth="1"/>
    <col min="4" max="4" width="3.81640625" style="65" customWidth="1"/>
    <col min="5" max="5" width="3.81640625" style="56" customWidth="1"/>
    <col min="6" max="6" width="3.81640625" style="65" customWidth="1"/>
    <col min="7" max="7" width="3.81640625" style="56" customWidth="1"/>
    <col min="8" max="8" width="7.08984375" style="65" customWidth="1"/>
    <col min="9" max="9" width="2.6328125" style="67" customWidth="1"/>
    <col min="10" max="10" width="7.6328125" style="68" customWidth="1"/>
    <col min="11" max="11" width="2.6328125" style="69" bestFit="1" customWidth="1"/>
    <col min="12" max="12" width="55.453125" style="66" customWidth="1"/>
    <col min="13" max="13" width="6" style="1" bestFit="1" customWidth="1"/>
    <col min="14" max="14" width="7.08984375" style="2" bestFit="1" customWidth="1"/>
    <col min="15" max="16384" width="7" style="2"/>
  </cols>
  <sheetData>
    <row r="1" spans="1:13" ht="14.4" customHeight="1">
      <c r="J1" s="72"/>
      <c r="L1" s="88"/>
    </row>
    <row r="2" spans="1:13" ht="14.4" customHeight="1">
      <c r="A2" s="91" t="s">
        <v>140</v>
      </c>
      <c r="B2" s="83"/>
      <c r="C2" s="84"/>
      <c r="D2" s="83"/>
      <c r="E2" s="84"/>
      <c r="F2" s="83"/>
      <c r="G2" s="84"/>
      <c r="H2" s="83"/>
      <c r="I2" s="85"/>
      <c r="J2" s="86"/>
      <c r="K2" s="87"/>
      <c r="L2" s="84"/>
    </row>
    <row r="3" spans="1:13" ht="14.4" customHeight="1">
      <c r="A3" s="71" t="s">
        <v>134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3" ht="14.4" customHeight="1">
      <c r="A4" s="3" t="s">
        <v>0</v>
      </c>
      <c r="B4" s="4" t="s">
        <v>82</v>
      </c>
      <c r="C4" s="4"/>
      <c r="D4" s="4" t="s">
        <v>83</v>
      </c>
      <c r="E4" s="4"/>
      <c r="F4" s="4" t="s">
        <v>84</v>
      </c>
      <c r="G4" s="4"/>
      <c r="H4" s="4" t="s">
        <v>1</v>
      </c>
      <c r="I4" s="4"/>
      <c r="J4" s="4" t="s">
        <v>2</v>
      </c>
      <c r="K4" s="4"/>
      <c r="L4" s="5" t="s">
        <v>3</v>
      </c>
    </row>
    <row r="5" spans="1:13" ht="14.4" customHeight="1">
      <c r="A5" s="6" t="s">
        <v>24</v>
      </c>
      <c r="B5" s="7">
        <v>2</v>
      </c>
      <c r="C5" s="8" t="s">
        <v>4</v>
      </c>
      <c r="D5" s="7">
        <v>2</v>
      </c>
      <c r="E5" s="9" t="s">
        <v>5</v>
      </c>
      <c r="F5" s="7">
        <v>1</v>
      </c>
      <c r="G5" s="9" t="s">
        <v>6</v>
      </c>
      <c r="H5" s="10"/>
      <c r="I5" s="11" t="s">
        <v>7</v>
      </c>
      <c r="J5" s="12">
        <f>ROUNDDOWN(B5*D5*F5*H5,0)</f>
        <v>0</v>
      </c>
      <c r="K5" s="13" t="s">
        <v>7</v>
      </c>
      <c r="L5" s="63"/>
    </row>
    <row r="6" spans="1:13" ht="14.4" customHeight="1">
      <c r="A6" s="6" t="s">
        <v>25</v>
      </c>
      <c r="B6" s="7">
        <v>1</v>
      </c>
      <c r="C6" s="8" t="s">
        <v>9</v>
      </c>
      <c r="D6" s="7">
        <v>2</v>
      </c>
      <c r="E6" s="9" t="s">
        <v>5</v>
      </c>
      <c r="F6" s="7">
        <v>1</v>
      </c>
      <c r="G6" s="9" t="s">
        <v>6</v>
      </c>
      <c r="H6" s="10"/>
      <c r="I6" s="11" t="s">
        <v>7</v>
      </c>
      <c r="J6" s="12">
        <f>ROUNDDOWN(B6*D6*F6*H6,0)</f>
        <v>0</v>
      </c>
      <c r="K6" s="13" t="s">
        <v>7</v>
      </c>
      <c r="L6" s="63"/>
    </row>
    <row r="7" spans="1:13" ht="14.4" customHeight="1">
      <c r="A7" s="14"/>
      <c r="B7" s="15"/>
      <c r="C7" s="16"/>
      <c r="D7" s="15"/>
      <c r="E7" s="17"/>
      <c r="F7" s="15"/>
      <c r="G7" s="17"/>
      <c r="H7" s="101">
        <v>1</v>
      </c>
      <c r="I7" s="102"/>
      <c r="J7" s="18">
        <f>J6+J5</f>
        <v>0</v>
      </c>
      <c r="K7" s="19" t="s">
        <v>7</v>
      </c>
      <c r="L7" s="20"/>
    </row>
    <row r="8" spans="1:13" ht="14.4" customHeight="1">
      <c r="A8" s="3" t="s">
        <v>8</v>
      </c>
      <c r="B8" s="4" t="s">
        <v>82</v>
      </c>
      <c r="C8" s="4"/>
      <c r="D8" s="4" t="s">
        <v>83</v>
      </c>
      <c r="E8" s="4"/>
      <c r="F8" s="4" t="s">
        <v>84</v>
      </c>
      <c r="G8" s="4"/>
      <c r="H8" s="4" t="s">
        <v>1</v>
      </c>
      <c r="I8" s="4"/>
      <c r="J8" s="4" t="s">
        <v>2</v>
      </c>
      <c r="K8" s="4"/>
      <c r="L8" s="5" t="s">
        <v>3</v>
      </c>
    </row>
    <row r="9" spans="1:13" ht="14.4" customHeight="1">
      <c r="A9" s="6" t="s">
        <v>43</v>
      </c>
      <c r="B9" s="7">
        <f>SUM(M11:M12)/2</f>
        <v>3600</v>
      </c>
      <c r="C9" s="9" t="s">
        <v>10</v>
      </c>
      <c r="D9" s="92">
        <v>1</v>
      </c>
      <c r="E9" s="93" t="s">
        <v>11</v>
      </c>
      <c r="F9" s="7">
        <v>2</v>
      </c>
      <c r="G9" s="9" t="s">
        <v>11</v>
      </c>
      <c r="H9" s="21"/>
      <c r="I9" s="22" t="s">
        <v>7</v>
      </c>
      <c r="J9" s="12">
        <f>ROUNDDOWN(B9*D9*F9*H9,0)</f>
        <v>0</v>
      </c>
      <c r="K9" s="13" t="s">
        <v>7</v>
      </c>
      <c r="L9" s="63" t="s">
        <v>104</v>
      </c>
    </row>
    <row r="10" spans="1:13" ht="14.4" customHeight="1">
      <c r="A10" s="6" t="s">
        <v>26</v>
      </c>
      <c r="B10" s="7">
        <v>1</v>
      </c>
      <c r="C10" s="8" t="s">
        <v>12</v>
      </c>
      <c r="D10" s="92">
        <v>1</v>
      </c>
      <c r="E10" s="93" t="s">
        <v>11</v>
      </c>
      <c r="F10" s="7">
        <v>9</v>
      </c>
      <c r="G10" s="9" t="s">
        <v>13</v>
      </c>
      <c r="H10" s="10"/>
      <c r="I10" s="11" t="s">
        <v>7</v>
      </c>
      <c r="J10" s="12">
        <f>ROUNDDOWN(B10*D10*F10*H10,0)</f>
        <v>0</v>
      </c>
      <c r="K10" s="13" t="s">
        <v>7</v>
      </c>
      <c r="L10" s="63"/>
    </row>
    <row r="11" spans="1:13" ht="14.4" customHeight="1">
      <c r="A11" s="6" t="s">
        <v>27</v>
      </c>
      <c r="B11" s="7">
        <v>800</v>
      </c>
      <c r="C11" s="9" t="s">
        <v>10</v>
      </c>
      <c r="D11" s="92">
        <v>1</v>
      </c>
      <c r="E11" s="93" t="s">
        <v>11</v>
      </c>
      <c r="F11" s="7">
        <f t="shared" ref="F11" si="0">$F$10</f>
        <v>9</v>
      </c>
      <c r="G11" s="9" t="s">
        <v>13</v>
      </c>
      <c r="H11" s="21"/>
      <c r="I11" s="22" t="s">
        <v>7</v>
      </c>
      <c r="J11" s="12">
        <f>ROUNDDOWN(B11*D11*F11*H11,0)</f>
        <v>0</v>
      </c>
      <c r="K11" s="13" t="s">
        <v>7</v>
      </c>
      <c r="L11" s="63" t="str">
        <f>"（片面印字）※9月で"&amp;M11&amp;"件見込み。各回300～1500程度まで前後するが単価に織り込むこと。"</f>
        <v>（片面印字）※9月で7200件見込み。各回300～1500程度まで前後するが単価に織り込むこと。</v>
      </c>
      <c r="M11" s="1">
        <f>B11*D11*F11</f>
        <v>7200</v>
      </c>
    </row>
    <row r="12" spans="1:13" ht="14.4" customHeight="1">
      <c r="A12" s="6" t="s">
        <v>105</v>
      </c>
      <c r="B12" s="7">
        <v>10800</v>
      </c>
      <c r="C12" s="9" t="s">
        <v>10</v>
      </c>
      <c r="D12" s="92">
        <v>1</v>
      </c>
      <c r="E12" s="93" t="s">
        <v>11</v>
      </c>
      <c r="F12" s="7">
        <v>1</v>
      </c>
      <c r="G12" s="9" t="s">
        <v>11</v>
      </c>
      <c r="H12" s="21"/>
      <c r="I12" s="11" t="s">
        <v>7</v>
      </c>
      <c r="J12" s="12">
        <f>ROUNDDOWN(B12*D12*F12*H12,0)</f>
        <v>0</v>
      </c>
      <c r="K12" s="13" t="s">
        <v>7</v>
      </c>
      <c r="L12" s="63" t="s">
        <v>106</v>
      </c>
    </row>
    <row r="13" spans="1:13" ht="14.4" customHeight="1">
      <c r="A13" s="14"/>
      <c r="B13" s="15"/>
      <c r="C13" s="16"/>
      <c r="D13" s="15"/>
      <c r="E13" s="17"/>
      <c r="F13" s="15"/>
      <c r="G13" s="17"/>
      <c r="H13" s="101">
        <f>H7+1</f>
        <v>2</v>
      </c>
      <c r="I13" s="102"/>
      <c r="J13" s="18">
        <f>SUM(J9:J12)</f>
        <v>0</v>
      </c>
      <c r="K13" s="19" t="s">
        <v>7</v>
      </c>
      <c r="L13" s="20"/>
    </row>
    <row r="14" spans="1:13" ht="14.4" customHeight="1">
      <c r="A14" s="3" t="s">
        <v>107</v>
      </c>
      <c r="B14" s="4" t="s">
        <v>82</v>
      </c>
      <c r="C14" s="4"/>
      <c r="D14" s="4" t="s">
        <v>83</v>
      </c>
      <c r="E14" s="4"/>
      <c r="F14" s="4" t="s">
        <v>84</v>
      </c>
      <c r="G14" s="4"/>
      <c r="H14" s="4" t="s">
        <v>1</v>
      </c>
      <c r="I14" s="4"/>
      <c r="J14" s="4" t="s">
        <v>2</v>
      </c>
      <c r="K14" s="4"/>
      <c r="L14" s="5" t="s">
        <v>3</v>
      </c>
    </row>
    <row r="15" spans="1:13" ht="14.4" customHeight="1">
      <c r="A15" s="6" t="s">
        <v>43</v>
      </c>
      <c r="B15" s="7">
        <f>ROUNDUP(M17/2,-2)</f>
        <v>4100</v>
      </c>
      <c r="C15" s="9" t="s">
        <v>10</v>
      </c>
      <c r="D15" s="92">
        <v>1</v>
      </c>
      <c r="E15" s="93" t="s">
        <v>11</v>
      </c>
      <c r="F15" s="7">
        <f>$F$9</f>
        <v>2</v>
      </c>
      <c r="G15" s="9" t="s">
        <v>6</v>
      </c>
      <c r="H15" s="21"/>
      <c r="I15" s="11" t="s">
        <v>7</v>
      </c>
      <c r="J15" s="12">
        <f>ROUNDDOWN(B15*D15*F15*H15,0)</f>
        <v>0</v>
      </c>
      <c r="K15" s="13" t="s">
        <v>7</v>
      </c>
      <c r="L15" s="63" t="str">
        <f>L9</f>
        <v>糊剤劣化、版下変更等に備え、２回に分けて印刷する。</v>
      </c>
    </row>
    <row r="16" spans="1:13" ht="14.4" customHeight="1">
      <c r="A16" s="6" t="s">
        <v>26</v>
      </c>
      <c r="B16" s="7">
        <v>3</v>
      </c>
      <c r="C16" s="8" t="s">
        <v>12</v>
      </c>
      <c r="D16" s="92">
        <v>1</v>
      </c>
      <c r="E16" s="93" t="s">
        <v>11</v>
      </c>
      <c r="F16" s="7">
        <v>18</v>
      </c>
      <c r="G16" s="9" t="s">
        <v>6</v>
      </c>
      <c r="H16" s="10"/>
      <c r="I16" s="22" t="s">
        <v>7</v>
      </c>
      <c r="J16" s="12">
        <f>ROUNDDOWN(B16*D16*F16*H16,0)</f>
        <v>0</v>
      </c>
      <c r="K16" s="13" t="s">
        <v>7</v>
      </c>
      <c r="L16" s="63"/>
    </row>
    <row r="17" spans="1:14" ht="14.4" customHeight="1">
      <c r="A17" s="6" t="s">
        <v>27</v>
      </c>
      <c r="B17" s="7">
        <v>450</v>
      </c>
      <c r="C17" s="9" t="s">
        <v>10</v>
      </c>
      <c r="D17" s="92">
        <v>1</v>
      </c>
      <c r="E17" s="93" t="s">
        <v>11</v>
      </c>
      <c r="F17" s="7">
        <v>18</v>
      </c>
      <c r="G17" s="9" t="s">
        <v>6</v>
      </c>
      <c r="H17" s="21"/>
      <c r="I17" s="22" t="s">
        <v>7</v>
      </c>
      <c r="J17" s="12">
        <f>ROUNDDOWN(B17*D17*F17*H17,0)</f>
        <v>0</v>
      </c>
      <c r="K17" s="13" t="s">
        <v>7</v>
      </c>
      <c r="L17" s="89" t="s">
        <v>108</v>
      </c>
      <c r="M17" s="1">
        <f>B17*D17*F17</f>
        <v>8100</v>
      </c>
    </row>
    <row r="18" spans="1:14" ht="14.4" customHeight="1">
      <c r="A18" s="6" t="s">
        <v>105</v>
      </c>
      <c r="B18" s="7">
        <f>B17*6</f>
        <v>2700</v>
      </c>
      <c r="C18" s="9" t="s">
        <v>10</v>
      </c>
      <c r="D18" s="92">
        <v>1</v>
      </c>
      <c r="E18" s="93" t="s">
        <v>11</v>
      </c>
      <c r="F18" s="7">
        <v>1</v>
      </c>
      <c r="G18" s="9" t="s">
        <v>11</v>
      </c>
      <c r="H18" s="21"/>
      <c r="I18" s="11" t="s">
        <v>7</v>
      </c>
      <c r="J18" s="12">
        <f>ROUNDDOWN(B18*D18*F18*H18,0)</f>
        <v>0</v>
      </c>
      <c r="K18" s="13" t="s">
        <v>7</v>
      </c>
      <c r="L18" s="63" t="s">
        <v>109</v>
      </c>
    </row>
    <row r="19" spans="1:14" ht="14.4" customHeight="1">
      <c r="A19" s="14"/>
      <c r="B19" s="15"/>
      <c r="C19" s="16"/>
      <c r="D19" s="15"/>
      <c r="E19" s="17"/>
      <c r="F19" s="15"/>
      <c r="G19" s="17"/>
      <c r="H19" s="101">
        <f>H13+1</f>
        <v>3</v>
      </c>
      <c r="I19" s="102"/>
      <c r="J19" s="18">
        <f>SUM(J15:J17)</f>
        <v>0</v>
      </c>
      <c r="K19" s="19" t="s">
        <v>7</v>
      </c>
      <c r="L19" s="20"/>
    </row>
    <row r="20" spans="1:14" ht="14.4" customHeight="1">
      <c r="A20" s="23" t="s">
        <v>36</v>
      </c>
      <c r="B20" s="24" t="s">
        <v>82</v>
      </c>
      <c r="C20" s="24"/>
      <c r="D20" s="24" t="s">
        <v>83</v>
      </c>
      <c r="E20" s="24"/>
      <c r="F20" s="24" t="s">
        <v>84</v>
      </c>
      <c r="G20" s="24"/>
      <c r="H20" s="24" t="s">
        <v>1</v>
      </c>
      <c r="I20" s="24"/>
      <c r="J20" s="24" t="s">
        <v>2</v>
      </c>
      <c r="K20" s="24"/>
      <c r="L20" s="25" t="s">
        <v>3</v>
      </c>
    </row>
    <row r="21" spans="1:14" ht="14.4" customHeight="1">
      <c r="A21" s="6" t="s">
        <v>56</v>
      </c>
      <c r="B21" s="7">
        <v>2</v>
      </c>
      <c r="C21" s="8" t="s">
        <v>4</v>
      </c>
      <c r="D21" s="7">
        <v>7</v>
      </c>
      <c r="E21" s="9" t="s">
        <v>5</v>
      </c>
      <c r="F21" s="7">
        <v>1</v>
      </c>
      <c r="G21" s="9" t="s">
        <v>6</v>
      </c>
      <c r="H21" s="10"/>
      <c r="I21" s="11" t="s">
        <v>7</v>
      </c>
      <c r="J21" s="12">
        <f>ROUNDDOWN(B21*D21*F21*H21,0)</f>
        <v>0</v>
      </c>
      <c r="K21" s="13" t="s">
        <v>7</v>
      </c>
      <c r="L21" s="63"/>
    </row>
    <row r="22" spans="1:14" ht="14.4" customHeight="1">
      <c r="A22" s="26" t="s">
        <v>110</v>
      </c>
      <c r="B22" s="27">
        <f>ROUNDUP(SUM(M28:M30,M47,M55,M63,M71,M82,M92),-4)</f>
        <v>80000</v>
      </c>
      <c r="C22" s="28" t="s">
        <v>10</v>
      </c>
      <c r="D22" s="94">
        <v>1</v>
      </c>
      <c r="E22" s="95" t="s">
        <v>6</v>
      </c>
      <c r="F22" s="27">
        <v>1</v>
      </c>
      <c r="G22" s="28" t="s">
        <v>6</v>
      </c>
      <c r="H22" s="29"/>
      <c r="I22" s="30" t="s">
        <v>7</v>
      </c>
      <c r="J22" s="31">
        <f>ROUNDDOWN(B22*D22*F22*H22,0)</f>
        <v>0</v>
      </c>
      <c r="K22" s="32" t="s">
        <v>7</v>
      </c>
      <c r="L22" s="63" t="s">
        <v>111</v>
      </c>
    </row>
    <row r="23" spans="1:14" ht="14.4" customHeight="1">
      <c r="A23" s="26" t="s">
        <v>112</v>
      </c>
      <c r="B23" s="27">
        <v>3000</v>
      </c>
      <c r="C23" s="28" t="s">
        <v>10</v>
      </c>
      <c r="D23" s="94">
        <v>1</v>
      </c>
      <c r="E23" s="95" t="s">
        <v>6</v>
      </c>
      <c r="F23" s="27">
        <v>1</v>
      </c>
      <c r="G23" s="28" t="s">
        <v>6</v>
      </c>
      <c r="H23" s="29"/>
      <c r="I23" s="30" t="s">
        <v>7</v>
      </c>
      <c r="J23" s="31">
        <f>ROUNDDOWN(B23*D23*F23*H23,0)</f>
        <v>0</v>
      </c>
      <c r="K23" s="32" t="s">
        <v>7</v>
      </c>
      <c r="L23" s="63" t="s">
        <v>113</v>
      </c>
    </row>
    <row r="24" spans="1:14" ht="14.4" customHeight="1">
      <c r="A24" s="6" t="s">
        <v>114</v>
      </c>
      <c r="B24" s="7">
        <v>1</v>
      </c>
      <c r="C24" s="8" t="s">
        <v>9</v>
      </c>
      <c r="D24" s="7">
        <v>8</v>
      </c>
      <c r="E24" s="9" t="s">
        <v>5</v>
      </c>
      <c r="F24" s="7">
        <v>1</v>
      </c>
      <c r="G24" s="9" t="s">
        <v>6</v>
      </c>
      <c r="H24" s="10"/>
      <c r="I24" s="11" t="s">
        <v>7</v>
      </c>
      <c r="J24" s="12">
        <f>ROUNDDOWN(B24*D24*F24*H24,0)</f>
        <v>0</v>
      </c>
      <c r="K24" s="13" t="s">
        <v>7</v>
      </c>
      <c r="L24" s="63"/>
    </row>
    <row r="25" spans="1:14" ht="14.4" customHeight="1">
      <c r="A25" s="14"/>
      <c r="B25" s="15"/>
      <c r="C25" s="16"/>
      <c r="D25" s="15"/>
      <c r="E25" s="17"/>
      <c r="F25" s="15"/>
      <c r="G25" s="17"/>
      <c r="H25" s="101">
        <f>H19+1</f>
        <v>4</v>
      </c>
      <c r="I25" s="102"/>
      <c r="J25" s="33">
        <f>SUM(J21:J24)</f>
        <v>0</v>
      </c>
      <c r="K25" s="34" t="s">
        <v>7</v>
      </c>
      <c r="L25" s="35"/>
    </row>
    <row r="26" spans="1:14" ht="14.4" customHeight="1">
      <c r="A26" s="23" t="s">
        <v>58</v>
      </c>
      <c r="B26" s="24" t="s">
        <v>82</v>
      </c>
      <c r="C26" s="24"/>
      <c r="D26" s="24" t="s">
        <v>83</v>
      </c>
      <c r="E26" s="24"/>
      <c r="F26" s="24" t="s">
        <v>84</v>
      </c>
      <c r="G26" s="24"/>
      <c r="H26" s="24" t="s">
        <v>1</v>
      </c>
      <c r="I26" s="24"/>
      <c r="J26" s="24" t="s">
        <v>2</v>
      </c>
      <c r="K26" s="24"/>
      <c r="L26" s="25" t="s">
        <v>3</v>
      </c>
    </row>
    <row r="27" spans="1:14" ht="14.4" customHeight="1">
      <c r="A27" s="36" t="s">
        <v>59</v>
      </c>
      <c r="B27" s="7">
        <v>9</v>
      </c>
      <c r="C27" s="8" t="s">
        <v>4</v>
      </c>
      <c r="D27" s="92">
        <v>1</v>
      </c>
      <c r="E27" s="93" t="s">
        <v>11</v>
      </c>
      <c r="F27" s="37">
        <v>1</v>
      </c>
      <c r="G27" s="38" t="s">
        <v>6</v>
      </c>
      <c r="H27" s="10"/>
      <c r="I27" s="39" t="s">
        <v>7</v>
      </c>
      <c r="J27" s="12">
        <f t="shared" ref="J27:J43" si="1">ROUNDDOWN(B27*D27*F27*H27,0)</f>
        <v>0</v>
      </c>
      <c r="K27" s="40" t="s">
        <v>7</v>
      </c>
      <c r="L27" s="63" t="s">
        <v>60</v>
      </c>
    </row>
    <row r="28" spans="1:14" ht="14.4" customHeight="1">
      <c r="A28" s="6" t="s">
        <v>65</v>
      </c>
      <c r="B28" s="7">
        <f>B36*12/2</f>
        <v>10500</v>
      </c>
      <c r="C28" s="9" t="s">
        <v>10</v>
      </c>
      <c r="D28" s="92">
        <v>1</v>
      </c>
      <c r="E28" s="93" t="s">
        <v>11</v>
      </c>
      <c r="F28" s="7">
        <v>2</v>
      </c>
      <c r="G28" s="9" t="s">
        <v>6</v>
      </c>
      <c r="H28" s="41"/>
      <c r="I28" s="22" t="s">
        <v>16</v>
      </c>
      <c r="J28" s="12">
        <f t="shared" si="1"/>
        <v>0</v>
      </c>
      <c r="K28" s="40" t="s">
        <v>7</v>
      </c>
      <c r="L28" s="63" t="s">
        <v>115</v>
      </c>
      <c r="M28" s="1">
        <f>B28*D28*F28</f>
        <v>21000</v>
      </c>
      <c r="N28" s="2" t="str">
        <f>A28</f>
        <v>イ-A　封筒印字（初回請求）</v>
      </c>
    </row>
    <row r="29" spans="1:14" ht="14.4" customHeight="1">
      <c r="A29" s="6" t="s">
        <v>66</v>
      </c>
      <c r="B29" s="7">
        <f>B37*12/2</f>
        <v>1800</v>
      </c>
      <c r="C29" s="9" t="s">
        <v>10</v>
      </c>
      <c r="D29" s="92">
        <v>1</v>
      </c>
      <c r="E29" s="93" t="s">
        <v>11</v>
      </c>
      <c r="F29" s="7">
        <v>2</v>
      </c>
      <c r="G29" s="9" t="s">
        <v>6</v>
      </c>
      <c r="H29" s="21"/>
      <c r="I29" s="22" t="s">
        <v>16</v>
      </c>
      <c r="J29" s="12">
        <f t="shared" si="1"/>
        <v>0</v>
      </c>
      <c r="K29" s="40" t="s">
        <v>7</v>
      </c>
      <c r="L29" s="63" t="s">
        <v>87</v>
      </c>
      <c r="M29" s="1">
        <f t="shared" ref="M29:M43" si="2">B29*D29*F29</f>
        <v>3600</v>
      </c>
      <c r="N29" s="2" t="str">
        <f>A29</f>
        <v>イ-B　封筒印字（未納通知）</v>
      </c>
    </row>
    <row r="30" spans="1:14" ht="14.4" customHeight="1">
      <c r="A30" s="6" t="s">
        <v>139</v>
      </c>
      <c r="B30" s="7">
        <f>ROUNDUP((B38+B39)*12/2,-2)</f>
        <v>2600</v>
      </c>
      <c r="C30" s="9" t="s">
        <v>10</v>
      </c>
      <c r="D30" s="92">
        <v>1</v>
      </c>
      <c r="E30" s="93" t="s">
        <v>11</v>
      </c>
      <c r="F30" s="7">
        <v>2</v>
      </c>
      <c r="G30" s="9" t="s">
        <v>6</v>
      </c>
      <c r="H30" s="21"/>
      <c r="I30" s="22" t="s">
        <v>16</v>
      </c>
      <c r="J30" s="12">
        <f t="shared" si="1"/>
        <v>0</v>
      </c>
      <c r="K30" s="40" t="s">
        <v>7</v>
      </c>
      <c r="L30" s="63" t="s">
        <v>87</v>
      </c>
      <c r="M30" s="1">
        <f t="shared" si="2"/>
        <v>5200</v>
      </c>
      <c r="N30" s="2" t="str">
        <f>A30</f>
        <v>イ-CD 封筒印字（督促状１～４共通）</v>
      </c>
    </row>
    <row r="31" spans="1:14" ht="14.4" customHeight="1">
      <c r="A31" s="6" t="s">
        <v>63</v>
      </c>
      <c r="B31" s="7">
        <f>B40*12/2</f>
        <v>10500</v>
      </c>
      <c r="C31" s="9" t="s">
        <v>10</v>
      </c>
      <c r="D31" s="7">
        <v>2</v>
      </c>
      <c r="E31" s="8" t="s">
        <v>15</v>
      </c>
      <c r="F31" s="7">
        <v>2</v>
      </c>
      <c r="G31" s="9" t="s">
        <v>6</v>
      </c>
      <c r="H31" s="41"/>
      <c r="I31" s="22" t="s">
        <v>16</v>
      </c>
      <c r="J31" s="12">
        <f t="shared" si="1"/>
        <v>0</v>
      </c>
      <c r="K31" s="13" t="s">
        <v>7</v>
      </c>
      <c r="L31" s="63" t="s">
        <v>102</v>
      </c>
      <c r="M31" s="1">
        <f t="shared" si="2"/>
        <v>42000</v>
      </c>
      <c r="N31" s="2" t="str">
        <f t="shared" ref="N31:N43" si="3">A31</f>
        <v>ウ-A　印刷（初回請求独自部分）</v>
      </c>
    </row>
    <row r="32" spans="1:14" ht="14.4" customHeight="1">
      <c r="A32" s="6" t="s">
        <v>67</v>
      </c>
      <c r="B32" s="7">
        <f>B41*12/2</f>
        <v>1800</v>
      </c>
      <c r="C32" s="9" t="s">
        <v>10</v>
      </c>
      <c r="D32" s="7">
        <v>1</v>
      </c>
      <c r="E32" s="8" t="s">
        <v>15</v>
      </c>
      <c r="F32" s="7">
        <v>2</v>
      </c>
      <c r="G32" s="9" t="s">
        <v>6</v>
      </c>
      <c r="H32" s="41"/>
      <c r="I32" s="22" t="s">
        <v>16</v>
      </c>
      <c r="J32" s="12">
        <f t="shared" si="1"/>
        <v>0</v>
      </c>
      <c r="K32" s="13" t="s">
        <v>7</v>
      </c>
      <c r="L32" s="63" t="s">
        <v>103</v>
      </c>
      <c r="M32" s="1">
        <f t="shared" si="2"/>
        <v>3600</v>
      </c>
      <c r="N32" s="2" t="str">
        <f t="shared" si="3"/>
        <v>ウ-B　〃　（未納通知独自部分）</v>
      </c>
    </row>
    <row r="33" spans="1:14" ht="14.4" customHeight="1">
      <c r="A33" s="6" t="s">
        <v>68</v>
      </c>
      <c r="B33" s="7">
        <f>B42*12/2</f>
        <v>900</v>
      </c>
      <c r="C33" s="9" t="s">
        <v>10</v>
      </c>
      <c r="D33" s="7">
        <v>1</v>
      </c>
      <c r="E33" s="8" t="s">
        <v>15</v>
      </c>
      <c r="F33" s="7">
        <v>2</v>
      </c>
      <c r="G33" s="9" t="s">
        <v>6</v>
      </c>
      <c r="H33" s="41"/>
      <c r="I33" s="22" t="s">
        <v>16</v>
      </c>
      <c r="J33" s="12">
        <f t="shared" si="1"/>
        <v>0</v>
      </c>
      <c r="K33" s="13" t="s">
        <v>7</v>
      </c>
      <c r="L33" s="63" t="s">
        <v>103</v>
      </c>
      <c r="M33" s="1">
        <f t="shared" si="2"/>
        <v>1800</v>
      </c>
      <c r="N33" s="2" t="str">
        <f t="shared" si="3"/>
        <v>ウ-C　〃　（督促状１独自部分）</v>
      </c>
    </row>
    <row r="34" spans="1:14" ht="14.4" customHeight="1">
      <c r="A34" s="6" t="s">
        <v>101</v>
      </c>
      <c r="B34" s="7">
        <f>ROUNDUP(B43*12/2,-2)</f>
        <v>1700</v>
      </c>
      <c r="C34" s="9" t="s">
        <v>10</v>
      </c>
      <c r="D34" s="7">
        <v>1</v>
      </c>
      <c r="E34" s="8" t="s">
        <v>15</v>
      </c>
      <c r="F34" s="7">
        <v>2</v>
      </c>
      <c r="G34" s="9" t="s">
        <v>6</v>
      </c>
      <c r="H34" s="41"/>
      <c r="I34" s="22" t="s">
        <v>16</v>
      </c>
      <c r="J34" s="12">
        <f t="shared" si="1"/>
        <v>0</v>
      </c>
      <c r="K34" s="13" t="s">
        <v>7</v>
      </c>
      <c r="L34" s="63" t="s">
        <v>103</v>
      </c>
      <c r="M34" s="1">
        <f t="shared" si="2"/>
        <v>3400</v>
      </c>
      <c r="N34" s="2" t="str">
        <f t="shared" si="3"/>
        <v>ウ-D　〃　（督促状２～４独自部分）</v>
      </c>
    </row>
    <row r="35" spans="1:14" ht="14.4" customHeight="1">
      <c r="A35" s="6" t="s">
        <v>22</v>
      </c>
      <c r="B35" s="7">
        <v>6</v>
      </c>
      <c r="C35" s="8" t="s">
        <v>12</v>
      </c>
      <c r="D35" s="7">
        <v>1</v>
      </c>
      <c r="E35" s="9" t="s">
        <v>11</v>
      </c>
      <c r="F35" s="7">
        <f t="shared" ref="F35:F43" si="4">$F$10</f>
        <v>9</v>
      </c>
      <c r="G35" s="9" t="s">
        <v>13</v>
      </c>
      <c r="H35" s="10"/>
      <c r="I35" s="11" t="s">
        <v>16</v>
      </c>
      <c r="J35" s="12">
        <f t="shared" si="1"/>
        <v>0</v>
      </c>
      <c r="K35" s="13" t="s">
        <v>7</v>
      </c>
      <c r="L35" s="63" t="s">
        <v>116</v>
      </c>
      <c r="M35" s="1">
        <f t="shared" si="2"/>
        <v>54</v>
      </c>
      <c r="N35" s="2" t="str">
        <f t="shared" si="3"/>
        <v>エ　データ処理</v>
      </c>
    </row>
    <row r="36" spans="1:14" ht="14.4" customHeight="1">
      <c r="A36" s="6" t="s">
        <v>64</v>
      </c>
      <c r="B36" s="7">
        <v>1750</v>
      </c>
      <c r="C36" s="9" t="s">
        <v>10</v>
      </c>
      <c r="D36" s="7">
        <v>1</v>
      </c>
      <c r="E36" s="42" t="s">
        <v>17</v>
      </c>
      <c r="F36" s="7">
        <f t="shared" si="4"/>
        <v>9</v>
      </c>
      <c r="G36" s="9" t="s">
        <v>13</v>
      </c>
      <c r="H36" s="41"/>
      <c r="I36" s="22" t="s">
        <v>7</v>
      </c>
      <c r="J36" s="12">
        <f t="shared" si="1"/>
        <v>0</v>
      </c>
      <c r="K36" s="13" t="s">
        <v>7</v>
      </c>
      <c r="L36" s="63" t="s">
        <v>46</v>
      </c>
      <c r="M36" s="1">
        <f t="shared" si="2"/>
        <v>15750</v>
      </c>
      <c r="N36" s="2" t="str">
        <f t="shared" si="3"/>
        <v>オ-A　データ印字（初回請求）</v>
      </c>
    </row>
    <row r="37" spans="1:14" ht="14.4" customHeight="1">
      <c r="A37" s="6" t="s">
        <v>69</v>
      </c>
      <c r="B37" s="7">
        <v>300</v>
      </c>
      <c r="C37" s="9" t="s">
        <v>10</v>
      </c>
      <c r="D37" s="7">
        <v>1</v>
      </c>
      <c r="E37" s="42" t="s">
        <v>17</v>
      </c>
      <c r="F37" s="7">
        <f t="shared" si="4"/>
        <v>9</v>
      </c>
      <c r="G37" s="9" t="s">
        <v>13</v>
      </c>
      <c r="H37" s="41"/>
      <c r="I37" s="22" t="s">
        <v>7</v>
      </c>
      <c r="J37" s="12">
        <f t="shared" si="1"/>
        <v>0</v>
      </c>
      <c r="K37" s="13" t="s">
        <v>7</v>
      </c>
      <c r="L37" s="63" t="s">
        <v>32</v>
      </c>
      <c r="M37" s="1">
        <f t="shared" si="2"/>
        <v>2700</v>
      </c>
      <c r="N37" s="2" t="str">
        <f t="shared" si="3"/>
        <v>オ-B　〃　　　　（未納通知）</v>
      </c>
    </row>
    <row r="38" spans="1:14" ht="14.4" customHeight="1">
      <c r="A38" s="6" t="s">
        <v>70</v>
      </c>
      <c r="B38" s="7">
        <v>150</v>
      </c>
      <c r="C38" s="9" t="s">
        <v>10</v>
      </c>
      <c r="D38" s="7">
        <v>1</v>
      </c>
      <c r="E38" s="42" t="s">
        <v>17</v>
      </c>
      <c r="F38" s="7">
        <f t="shared" si="4"/>
        <v>9</v>
      </c>
      <c r="G38" s="9" t="s">
        <v>13</v>
      </c>
      <c r="H38" s="41"/>
      <c r="I38" s="22" t="s">
        <v>7</v>
      </c>
      <c r="J38" s="12">
        <f t="shared" si="1"/>
        <v>0</v>
      </c>
      <c r="K38" s="13" t="s">
        <v>7</v>
      </c>
      <c r="L38" s="63" t="s">
        <v>32</v>
      </c>
      <c r="M38" s="1">
        <f t="shared" si="2"/>
        <v>1350</v>
      </c>
      <c r="N38" s="2" t="str">
        <f t="shared" si="3"/>
        <v>オ-C　〃　　　　（督促状１）</v>
      </c>
    </row>
    <row r="39" spans="1:14" ht="14.4" customHeight="1">
      <c r="A39" s="6" t="s">
        <v>71</v>
      </c>
      <c r="B39" s="7">
        <f>120+90+70</f>
        <v>280</v>
      </c>
      <c r="C39" s="9" t="s">
        <v>10</v>
      </c>
      <c r="D39" s="7">
        <v>1</v>
      </c>
      <c r="E39" s="42" t="s">
        <v>17</v>
      </c>
      <c r="F39" s="7">
        <f t="shared" si="4"/>
        <v>9</v>
      </c>
      <c r="G39" s="9" t="s">
        <v>13</v>
      </c>
      <c r="H39" s="41"/>
      <c r="I39" s="22" t="s">
        <v>7</v>
      </c>
      <c r="J39" s="12">
        <f t="shared" si="1"/>
        <v>0</v>
      </c>
      <c r="K39" s="13" t="s">
        <v>7</v>
      </c>
      <c r="L39" s="63" t="s">
        <v>32</v>
      </c>
      <c r="M39" s="1">
        <f t="shared" si="2"/>
        <v>2520</v>
      </c>
      <c r="N39" s="2" t="str">
        <f t="shared" si="3"/>
        <v>オ-D　〃　　　　（督促状２～４）</v>
      </c>
    </row>
    <row r="40" spans="1:14" ht="14.4" customHeight="1">
      <c r="A40" s="6" t="s">
        <v>34</v>
      </c>
      <c r="B40" s="12">
        <f>B36</f>
        <v>1750</v>
      </c>
      <c r="C40" s="43" t="s">
        <v>10</v>
      </c>
      <c r="D40" s="7">
        <v>2</v>
      </c>
      <c r="E40" s="9" t="s">
        <v>17</v>
      </c>
      <c r="F40" s="7">
        <f t="shared" si="4"/>
        <v>9</v>
      </c>
      <c r="G40" s="9" t="s">
        <v>13</v>
      </c>
      <c r="H40" s="41"/>
      <c r="I40" s="11" t="s">
        <v>7</v>
      </c>
      <c r="J40" s="12">
        <f t="shared" si="1"/>
        <v>0</v>
      </c>
      <c r="K40" s="13" t="s">
        <v>7</v>
      </c>
      <c r="L40" s="70" t="s">
        <v>61</v>
      </c>
      <c r="M40" s="1">
        <f t="shared" si="2"/>
        <v>31500</v>
      </c>
      <c r="N40" s="2" t="str">
        <f t="shared" si="3"/>
        <v>カ-A　折り加工・封入（初回請求）</v>
      </c>
    </row>
    <row r="41" spans="1:14" ht="14.4" customHeight="1">
      <c r="A41" s="6" t="s">
        <v>72</v>
      </c>
      <c r="B41" s="12">
        <f>B37</f>
        <v>300</v>
      </c>
      <c r="C41" s="43" t="s">
        <v>10</v>
      </c>
      <c r="D41" s="7">
        <f>D37</f>
        <v>1</v>
      </c>
      <c r="E41" s="9" t="s">
        <v>17</v>
      </c>
      <c r="F41" s="7">
        <f t="shared" si="4"/>
        <v>9</v>
      </c>
      <c r="G41" s="9" t="s">
        <v>13</v>
      </c>
      <c r="H41" s="41"/>
      <c r="I41" s="11" t="s">
        <v>7</v>
      </c>
      <c r="J41" s="12">
        <f t="shared" si="1"/>
        <v>0</v>
      </c>
      <c r="K41" s="13" t="s">
        <v>7</v>
      </c>
      <c r="L41" s="63" t="s">
        <v>46</v>
      </c>
      <c r="M41" s="1">
        <f t="shared" si="2"/>
        <v>2700</v>
      </c>
      <c r="N41" s="2" t="str">
        <f t="shared" si="3"/>
        <v>カ-B　〃　　　　　　（未納通知）</v>
      </c>
    </row>
    <row r="42" spans="1:14" ht="14.4" customHeight="1">
      <c r="A42" s="6" t="s">
        <v>73</v>
      </c>
      <c r="B42" s="12">
        <f>B38</f>
        <v>150</v>
      </c>
      <c r="C42" s="43" t="s">
        <v>10</v>
      </c>
      <c r="D42" s="7">
        <f>D38</f>
        <v>1</v>
      </c>
      <c r="E42" s="9" t="s">
        <v>17</v>
      </c>
      <c r="F42" s="7">
        <f t="shared" si="4"/>
        <v>9</v>
      </c>
      <c r="G42" s="9" t="s">
        <v>13</v>
      </c>
      <c r="H42" s="41"/>
      <c r="I42" s="11" t="s">
        <v>7</v>
      </c>
      <c r="J42" s="12">
        <f t="shared" si="1"/>
        <v>0</v>
      </c>
      <c r="K42" s="13" t="s">
        <v>7</v>
      </c>
      <c r="L42" s="63" t="s">
        <v>32</v>
      </c>
      <c r="M42" s="1">
        <f t="shared" si="2"/>
        <v>1350</v>
      </c>
      <c r="N42" s="2" t="str">
        <f t="shared" si="3"/>
        <v>カ-C　〃　　　　　　（督促状１）</v>
      </c>
    </row>
    <row r="43" spans="1:14" ht="14.4" customHeight="1">
      <c r="A43" s="6" t="s">
        <v>74</v>
      </c>
      <c r="B43" s="12">
        <f>B39</f>
        <v>280</v>
      </c>
      <c r="C43" s="43" t="s">
        <v>10</v>
      </c>
      <c r="D43" s="7">
        <f>D39</f>
        <v>1</v>
      </c>
      <c r="E43" s="9" t="s">
        <v>17</v>
      </c>
      <c r="F43" s="7">
        <f t="shared" si="4"/>
        <v>9</v>
      </c>
      <c r="G43" s="9" t="s">
        <v>13</v>
      </c>
      <c r="H43" s="41"/>
      <c r="I43" s="11" t="s">
        <v>7</v>
      </c>
      <c r="J43" s="12">
        <f t="shared" si="1"/>
        <v>0</v>
      </c>
      <c r="K43" s="13" t="s">
        <v>7</v>
      </c>
      <c r="L43" s="70" t="s">
        <v>32</v>
      </c>
      <c r="M43" s="1">
        <f t="shared" si="2"/>
        <v>2520</v>
      </c>
      <c r="N43" s="2" t="str">
        <f t="shared" si="3"/>
        <v>カ-D　〃　　　　　　（督促状２～４）</v>
      </c>
    </row>
    <row r="44" spans="1:14" ht="14.4" customHeight="1">
      <c r="A44" s="14"/>
      <c r="B44" s="15"/>
      <c r="C44" s="16"/>
      <c r="D44" s="15"/>
      <c r="E44" s="17"/>
      <c r="F44" s="15"/>
      <c r="G44" s="17"/>
      <c r="H44" s="101">
        <f>H25+1</f>
        <v>5</v>
      </c>
      <c r="I44" s="102"/>
      <c r="J44" s="18">
        <f>SUM(J27:J43)</f>
        <v>0</v>
      </c>
      <c r="K44" s="19" t="s">
        <v>7</v>
      </c>
      <c r="L44" s="20"/>
    </row>
    <row r="45" spans="1:14" ht="14.4" customHeight="1">
      <c r="A45" s="23" t="s">
        <v>37</v>
      </c>
      <c r="B45" s="24" t="s">
        <v>82</v>
      </c>
      <c r="C45" s="24"/>
      <c r="D45" s="24" t="s">
        <v>83</v>
      </c>
      <c r="E45" s="24"/>
      <c r="F45" s="24" t="s">
        <v>84</v>
      </c>
      <c r="G45" s="24"/>
      <c r="H45" s="24" t="s">
        <v>1</v>
      </c>
      <c r="I45" s="24"/>
      <c r="J45" s="24" t="s">
        <v>2</v>
      </c>
      <c r="K45" s="24"/>
      <c r="L45" s="25" t="s">
        <v>3</v>
      </c>
    </row>
    <row r="46" spans="1:14" ht="14.4" customHeight="1">
      <c r="A46" s="6" t="s">
        <v>77</v>
      </c>
      <c r="B46" s="7">
        <v>5</v>
      </c>
      <c r="C46" s="8" t="s">
        <v>4</v>
      </c>
      <c r="D46" s="92">
        <v>1</v>
      </c>
      <c r="E46" s="93" t="s">
        <v>11</v>
      </c>
      <c r="F46" s="7">
        <v>1</v>
      </c>
      <c r="G46" s="9" t="s">
        <v>6</v>
      </c>
      <c r="H46" s="10"/>
      <c r="I46" s="11" t="s">
        <v>7</v>
      </c>
      <c r="J46" s="12">
        <f t="shared" ref="J46:J51" si="5">ROUNDDOWN(B46*D46*F46*H46,0)</f>
        <v>0</v>
      </c>
      <c r="K46" s="13" t="s">
        <v>7</v>
      </c>
      <c r="L46" s="63"/>
      <c r="M46" s="1">
        <f>B46*D46*F46</f>
        <v>5</v>
      </c>
      <c r="N46" s="2" t="str">
        <f>A46</f>
        <v>ア　版下作成・修正</v>
      </c>
    </row>
    <row r="47" spans="1:14" ht="14.4" customHeight="1">
      <c r="A47" s="6" t="s">
        <v>55</v>
      </c>
      <c r="B47" s="7">
        <f>ROUNDUP((B50*F50+1500)/2,-2)</f>
        <v>1500</v>
      </c>
      <c r="C47" s="9" t="s">
        <v>10</v>
      </c>
      <c r="D47" s="92">
        <v>1</v>
      </c>
      <c r="E47" s="93" t="s">
        <v>11</v>
      </c>
      <c r="F47" s="7">
        <v>2</v>
      </c>
      <c r="G47" s="9" t="s">
        <v>6</v>
      </c>
      <c r="H47" s="21"/>
      <c r="I47" s="22" t="s">
        <v>16</v>
      </c>
      <c r="J47" s="12">
        <f t="shared" si="5"/>
        <v>0</v>
      </c>
      <c r="K47" s="40" t="s">
        <v>7</v>
      </c>
      <c r="L47" s="63" t="s">
        <v>117</v>
      </c>
      <c r="M47" s="1">
        <f>B47*F47</f>
        <v>3000</v>
      </c>
      <c r="N47" s="2" t="str">
        <f>A47</f>
        <v>イ　封筒印字</v>
      </c>
    </row>
    <row r="48" spans="1:14" ht="14.4" customHeight="1">
      <c r="A48" s="6" t="s">
        <v>48</v>
      </c>
      <c r="B48" s="7">
        <f>B47</f>
        <v>1500</v>
      </c>
      <c r="C48" s="9" t="s">
        <v>10</v>
      </c>
      <c r="D48" s="7">
        <v>4</v>
      </c>
      <c r="E48" s="8" t="s">
        <v>15</v>
      </c>
      <c r="F48" s="7">
        <v>2</v>
      </c>
      <c r="G48" s="9" t="s">
        <v>6</v>
      </c>
      <c r="H48" s="21"/>
      <c r="I48" s="22" t="s">
        <v>16</v>
      </c>
      <c r="J48" s="12">
        <f t="shared" si="5"/>
        <v>0</v>
      </c>
      <c r="K48" s="13" t="s">
        <v>16</v>
      </c>
      <c r="L48" s="63" t="s">
        <v>32</v>
      </c>
      <c r="M48" s="1">
        <f t="shared" ref="M48:M49" si="6">B48*D48*F48</f>
        <v>12000</v>
      </c>
      <c r="N48" s="2" t="str">
        <f>A48</f>
        <v>ウ　部材印刷</v>
      </c>
    </row>
    <row r="49" spans="1:14" ht="14.4" customHeight="1">
      <c r="A49" s="6" t="s">
        <v>22</v>
      </c>
      <c r="B49" s="7">
        <v>3</v>
      </c>
      <c r="C49" s="8" t="s">
        <v>12</v>
      </c>
      <c r="D49" s="7">
        <v>1</v>
      </c>
      <c r="E49" s="9" t="s">
        <v>6</v>
      </c>
      <c r="F49" s="7">
        <f t="shared" ref="F49:F51" si="7">$F$10</f>
        <v>9</v>
      </c>
      <c r="G49" s="9" t="s">
        <v>13</v>
      </c>
      <c r="H49" s="10"/>
      <c r="I49" s="11" t="s">
        <v>7</v>
      </c>
      <c r="J49" s="12">
        <f t="shared" si="5"/>
        <v>0</v>
      </c>
      <c r="K49" s="13" t="s">
        <v>16</v>
      </c>
      <c r="L49" s="63" t="s">
        <v>33</v>
      </c>
      <c r="M49" s="1">
        <f t="shared" si="6"/>
        <v>27</v>
      </c>
      <c r="N49" s="2" t="str">
        <f t="shared" ref="N49" si="8">A49</f>
        <v>エ　データ処理</v>
      </c>
    </row>
    <row r="50" spans="1:14" ht="14.4" customHeight="1">
      <c r="A50" s="6" t="s">
        <v>23</v>
      </c>
      <c r="B50" s="7">
        <v>160</v>
      </c>
      <c r="C50" s="9" t="s">
        <v>10</v>
      </c>
      <c r="D50" s="7">
        <v>3</v>
      </c>
      <c r="E50" s="42" t="s">
        <v>17</v>
      </c>
      <c r="F50" s="7">
        <f t="shared" si="7"/>
        <v>9</v>
      </c>
      <c r="G50" s="9" t="s">
        <v>13</v>
      </c>
      <c r="H50" s="21"/>
      <c r="I50" s="22" t="s">
        <v>7</v>
      </c>
      <c r="J50" s="12">
        <f t="shared" si="5"/>
        <v>0</v>
      </c>
      <c r="K50" s="13" t="s">
        <v>7</v>
      </c>
      <c r="L50" s="63" t="s">
        <v>47</v>
      </c>
      <c r="M50" s="1">
        <f>B50*D50*F50</f>
        <v>4320</v>
      </c>
      <c r="N50" s="2" t="str">
        <f>A50</f>
        <v>オ　データ印字</v>
      </c>
    </row>
    <row r="51" spans="1:14" ht="14.4" customHeight="1">
      <c r="A51" s="6" t="s">
        <v>30</v>
      </c>
      <c r="B51" s="12">
        <v>160</v>
      </c>
      <c r="C51" s="43" t="s">
        <v>10</v>
      </c>
      <c r="D51" s="7">
        <v>4</v>
      </c>
      <c r="E51" s="9" t="s">
        <v>17</v>
      </c>
      <c r="F51" s="7">
        <f t="shared" si="7"/>
        <v>9</v>
      </c>
      <c r="G51" s="9" t="s">
        <v>19</v>
      </c>
      <c r="H51" s="21"/>
      <c r="I51" s="11" t="s">
        <v>7</v>
      </c>
      <c r="J51" s="12">
        <f t="shared" si="5"/>
        <v>0</v>
      </c>
      <c r="K51" s="13" t="s">
        <v>7</v>
      </c>
      <c r="L51" s="63" t="s">
        <v>42</v>
      </c>
      <c r="M51" s="1">
        <f t="shared" ref="M51:M60" si="9">B51*D51*F51</f>
        <v>5760</v>
      </c>
      <c r="N51" s="2" t="str">
        <f>A51</f>
        <v>カ　折り加工・封入</v>
      </c>
    </row>
    <row r="52" spans="1:14" ht="14.4" customHeight="1">
      <c r="A52" s="14"/>
      <c r="B52" s="15"/>
      <c r="C52" s="16"/>
      <c r="D52" s="15"/>
      <c r="E52" s="17"/>
      <c r="F52" s="15"/>
      <c r="G52" s="17"/>
      <c r="H52" s="101">
        <f>H44+1</f>
        <v>6</v>
      </c>
      <c r="I52" s="102"/>
      <c r="J52" s="18">
        <f>SUM(J46:J51)</f>
        <v>0</v>
      </c>
      <c r="K52" s="19" t="s">
        <v>7</v>
      </c>
      <c r="L52" s="20"/>
      <c r="M52" s="1">
        <f t="shared" si="9"/>
        <v>0</v>
      </c>
      <c r="N52" s="2">
        <f t="shared" ref="N52:N60" si="10">A52</f>
        <v>0</v>
      </c>
    </row>
    <row r="53" spans="1:14" ht="14.4" customHeight="1">
      <c r="A53" s="23" t="s">
        <v>38</v>
      </c>
      <c r="B53" s="24" t="s">
        <v>82</v>
      </c>
      <c r="C53" s="24"/>
      <c r="D53" s="24" t="s">
        <v>83</v>
      </c>
      <c r="E53" s="24"/>
      <c r="F53" s="24" t="s">
        <v>84</v>
      </c>
      <c r="G53" s="24"/>
      <c r="H53" s="24" t="s">
        <v>1</v>
      </c>
      <c r="I53" s="24"/>
      <c r="J53" s="24" t="s">
        <v>2</v>
      </c>
      <c r="K53" s="24"/>
      <c r="L53" s="25" t="s">
        <v>3</v>
      </c>
      <c r="M53" s="1" t="e">
        <f t="shared" si="9"/>
        <v>#VALUE!</v>
      </c>
      <c r="N53" s="2" t="str">
        <f t="shared" si="10"/>
        <v>(7) 退職届提出勧奨</v>
      </c>
    </row>
    <row r="54" spans="1:14" ht="14.4" customHeight="1">
      <c r="A54" s="36" t="s">
        <v>77</v>
      </c>
      <c r="B54" s="7">
        <v>7</v>
      </c>
      <c r="C54" s="8" t="s">
        <v>4</v>
      </c>
      <c r="D54" s="92">
        <v>1</v>
      </c>
      <c r="E54" s="93" t="s">
        <v>11</v>
      </c>
      <c r="F54" s="7">
        <v>1</v>
      </c>
      <c r="G54" s="9" t="s">
        <v>6</v>
      </c>
      <c r="H54" s="10"/>
      <c r="I54" s="11" t="s">
        <v>7</v>
      </c>
      <c r="J54" s="12">
        <f t="shared" ref="J54:J59" si="11">ROUNDDOWN(B54*D54*F54*H54,0)</f>
        <v>0</v>
      </c>
      <c r="K54" s="13" t="s">
        <v>7</v>
      </c>
      <c r="L54" s="63" t="s">
        <v>133</v>
      </c>
      <c r="M54" s="1">
        <f>B54*D54*F54</f>
        <v>7</v>
      </c>
      <c r="N54" s="2" t="str">
        <f t="shared" si="10"/>
        <v>ア　版下作成・修正</v>
      </c>
    </row>
    <row r="55" spans="1:14" ht="14.4" customHeight="1">
      <c r="A55" s="6" t="s">
        <v>55</v>
      </c>
      <c r="B55" s="7">
        <f>ROUNDUP((B58*F58+700)/2,-2)</f>
        <v>600</v>
      </c>
      <c r="C55" s="9" t="s">
        <v>10</v>
      </c>
      <c r="D55" s="92">
        <v>1</v>
      </c>
      <c r="E55" s="93" t="s">
        <v>11</v>
      </c>
      <c r="F55" s="7">
        <v>2</v>
      </c>
      <c r="G55" s="9" t="s">
        <v>6</v>
      </c>
      <c r="H55" s="21"/>
      <c r="I55" s="22" t="s">
        <v>16</v>
      </c>
      <c r="J55" s="12">
        <f t="shared" si="11"/>
        <v>0</v>
      </c>
      <c r="K55" s="40" t="s">
        <v>7</v>
      </c>
      <c r="L55" s="63" t="s">
        <v>117</v>
      </c>
      <c r="M55" s="1">
        <f>B55*F55</f>
        <v>1200</v>
      </c>
      <c r="N55" s="2" t="str">
        <f t="shared" si="10"/>
        <v>イ　封筒印字</v>
      </c>
    </row>
    <row r="56" spans="1:14" ht="14.4" customHeight="1">
      <c r="A56" s="6" t="s">
        <v>48</v>
      </c>
      <c r="B56" s="7">
        <f>B55</f>
        <v>600</v>
      </c>
      <c r="C56" s="9" t="s">
        <v>10</v>
      </c>
      <c r="D56" s="7">
        <v>4</v>
      </c>
      <c r="E56" s="8" t="s">
        <v>15</v>
      </c>
      <c r="F56" s="7">
        <v>2</v>
      </c>
      <c r="G56" s="9" t="s">
        <v>6</v>
      </c>
      <c r="H56" s="21"/>
      <c r="I56" s="22" t="s">
        <v>16</v>
      </c>
      <c r="J56" s="12">
        <f t="shared" si="11"/>
        <v>0</v>
      </c>
      <c r="K56" s="13" t="s">
        <v>16</v>
      </c>
      <c r="L56" s="63" t="s">
        <v>32</v>
      </c>
      <c r="M56" s="1">
        <f t="shared" ref="M56:M57" si="12">B56*D56*F56</f>
        <v>4800</v>
      </c>
      <c r="N56" s="2" t="str">
        <f t="shared" si="10"/>
        <v>ウ　部材印刷</v>
      </c>
    </row>
    <row r="57" spans="1:14" ht="14.4" customHeight="1">
      <c r="A57" s="6" t="s">
        <v>22</v>
      </c>
      <c r="B57" s="7">
        <v>1</v>
      </c>
      <c r="C57" s="8" t="s">
        <v>12</v>
      </c>
      <c r="D57" s="7">
        <v>1</v>
      </c>
      <c r="E57" s="9" t="s">
        <v>6</v>
      </c>
      <c r="F57" s="7">
        <f t="shared" ref="F57:F59" si="13">$F$10</f>
        <v>9</v>
      </c>
      <c r="G57" s="9" t="s">
        <v>13</v>
      </c>
      <c r="H57" s="10"/>
      <c r="I57" s="11" t="s">
        <v>7</v>
      </c>
      <c r="J57" s="12">
        <f t="shared" si="11"/>
        <v>0</v>
      </c>
      <c r="K57" s="13" t="s">
        <v>16</v>
      </c>
      <c r="L57" s="63"/>
      <c r="M57" s="1">
        <f t="shared" si="12"/>
        <v>9</v>
      </c>
      <c r="N57" s="2" t="str">
        <f t="shared" si="10"/>
        <v>エ　データ処理</v>
      </c>
    </row>
    <row r="58" spans="1:14" ht="14.4" customHeight="1">
      <c r="A58" s="6" t="s">
        <v>23</v>
      </c>
      <c r="B58" s="7">
        <v>50</v>
      </c>
      <c r="C58" s="9" t="s">
        <v>10</v>
      </c>
      <c r="D58" s="7">
        <v>2</v>
      </c>
      <c r="E58" s="42" t="s">
        <v>17</v>
      </c>
      <c r="F58" s="7">
        <f t="shared" si="13"/>
        <v>9</v>
      </c>
      <c r="G58" s="9" t="s">
        <v>13</v>
      </c>
      <c r="H58" s="21"/>
      <c r="I58" s="22" t="s">
        <v>7</v>
      </c>
      <c r="J58" s="12">
        <f t="shared" si="11"/>
        <v>0</v>
      </c>
      <c r="K58" s="13" t="s">
        <v>7</v>
      </c>
      <c r="L58" s="63" t="s">
        <v>49</v>
      </c>
      <c r="M58" s="1">
        <f>B58*D58*F58</f>
        <v>900</v>
      </c>
      <c r="N58" s="2" t="str">
        <f t="shared" si="10"/>
        <v>オ　データ印字</v>
      </c>
    </row>
    <row r="59" spans="1:14" ht="14.4" customHeight="1">
      <c r="A59" s="6" t="s">
        <v>30</v>
      </c>
      <c r="B59" s="7">
        <f>B58</f>
        <v>50</v>
      </c>
      <c r="C59" s="9" t="s">
        <v>10</v>
      </c>
      <c r="D59" s="7">
        <f>D56</f>
        <v>4</v>
      </c>
      <c r="E59" s="42" t="s">
        <v>17</v>
      </c>
      <c r="F59" s="7">
        <f t="shared" si="13"/>
        <v>9</v>
      </c>
      <c r="G59" s="9" t="s">
        <v>13</v>
      </c>
      <c r="H59" s="21"/>
      <c r="I59" s="22" t="s">
        <v>7</v>
      </c>
      <c r="J59" s="12">
        <f t="shared" si="11"/>
        <v>0</v>
      </c>
      <c r="K59" s="13" t="s">
        <v>7</v>
      </c>
      <c r="L59" s="63" t="s">
        <v>51</v>
      </c>
      <c r="M59" s="1">
        <f t="shared" si="9"/>
        <v>1800</v>
      </c>
      <c r="N59" s="2" t="str">
        <f t="shared" si="10"/>
        <v>カ　折り加工・封入</v>
      </c>
    </row>
    <row r="60" spans="1:14" ht="14.4" customHeight="1">
      <c r="A60" s="14"/>
      <c r="B60" s="15"/>
      <c r="C60" s="16"/>
      <c r="D60" s="15"/>
      <c r="E60" s="17"/>
      <c r="F60" s="15"/>
      <c r="G60" s="17"/>
      <c r="H60" s="101">
        <f>H52+1</f>
        <v>7</v>
      </c>
      <c r="I60" s="102"/>
      <c r="J60" s="18">
        <f>SUM(J54:J59)</f>
        <v>0</v>
      </c>
      <c r="K60" s="19" t="s">
        <v>7</v>
      </c>
      <c r="L60" s="20"/>
      <c r="M60" s="1">
        <f t="shared" si="9"/>
        <v>0</v>
      </c>
      <c r="N60" s="2">
        <f t="shared" si="10"/>
        <v>0</v>
      </c>
    </row>
    <row r="61" spans="1:14" ht="14.4" customHeight="1">
      <c r="A61" s="23" t="s">
        <v>118</v>
      </c>
      <c r="B61" s="24" t="s">
        <v>82</v>
      </c>
      <c r="C61" s="24"/>
      <c r="D61" s="24" t="s">
        <v>83</v>
      </c>
      <c r="E61" s="24"/>
      <c r="F61" s="24" t="s">
        <v>84</v>
      </c>
      <c r="G61" s="24"/>
      <c r="H61" s="24" t="s">
        <v>1</v>
      </c>
      <c r="I61" s="24"/>
      <c r="J61" s="24" t="s">
        <v>2</v>
      </c>
      <c r="K61" s="24"/>
      <c r="L61" s="25" t="s">
        <v>3</v>
      </c>
    </row>
    <row r="62" spans="1:14" ht="14.4" customHeight="1">
      <c r="A62" s="36" t="s">
        <v>18</v>
      </c>
      <c r="B62" s="7">
        <v>1</v>
      </c>
      <c r="C62" s="8" t="s">
        <v>4</v>
      </c>
      <c r="D62" s="92">
        <v>1</v>
      </c>
      <c r="E62" s="93" t="s">
        <v>11</v>
      </c>
      <c r="F62" s="7">
        <v>1</v>
      </c>
      <c r="G62" s="9" t="s">
        <v>6</v>
      </c>
      <c r="H62" s="10"/>
      <c r="I62" s="11" t="s">
        <v>7</v>
      </c>
      <c r="J62" s="12">
        <f t="shared" ref="J62:J67" si="14">ROUNDDOWN(B62*D62*F62*H62,0)</f>
        <v>0</v>
      </c>
      <c r="K62" s="13" t="s">
        <v>7</v>
      </c>
      <c r="L62" s="63"/>
      <c r="M62" s="1">
        <f t="shared" ref="M62" si="15">B62*D62*F62</f>
        <v>1</v>
      </c>
      <c r="N62" s="2" t="str">
        <f t="shared" ref="N62:N71" si="16">A62</f>
        <v>ア　版下作成</v>
      </c>
    </row>
    <row r="63" spans="1:14" ht="14.4" customHeight="1">
      <c r="A63" s="6" t="s">
        <v>55</v>
      </c>
      <c r="B63" s="7">
        <f>B66*12</f>
        <v>9600</v>
      </c>
      <c r="C63" s="9" t="s">
        <v>10</v>
      </c>
      <c r="D63" s="92">
        <v>1</v>
      </c>
      <c r="E63" s="93" t="s">
        <v>11</v>
      </c>
      <c r="F63" s="7">
        <v>2</v>
      </c>
      <c r="G63" s="9" t="s">
        <v>6</v>
      </c>
      <c r="H63" s="21"/>
      <c r="I63" s="22" t="s">
        <v>16</v>
      </c>
      <c r="J63" s="12">
        <f t="shared" si="14"/>
        <v>0</v>
      </c>
      <c r="K63" s="40" t="s">
        <v>7</v>
      </c>
      <c r="L63" s="63" t="s">
        <v>117</v>
      </c>
      <c r="M63" s="1">
        <f>B63*F63</f>
        <v>19200</v>
      </c>
      <c r="N63" s="2" t="str">
        <f t="shared" si="16"/>
        <v>イ　封筒印字</v>
      </c>
    </row>
    <row r="64" spans="1:14" ht="14.4" customHeight="1">
      <c r="A64" s="6" t="s">
        <v>95</v>
      </c>
      <c r="B64" s="7">
        <f>B63</f>
        <v>9600</v>
      </c>
      <c r="C64" s="9" t="s">
        <v>10</v>
      </c>
      <c r="D64" s="7">
        <v>1</v>
      </c>
      <c r="E64" s="8" t="s">
        <v>15</v>
      </c>
      <c r="F64" s="7">
        <v>2</v>
      </c>
      <c r="G64" s="9" t="s">
        <v>6</v>
      </c>
      <c r="H64" s="21"/>
      <c r="I64" s="22" t="s">
        <v>16</v>
      </c>
      <c r="J64" s="12">
        <f t="shared" si="14"/>
        <v>0</v>
      </c>
      <c r="K64" s="13" t="s">
        <v>16</v>
      </c>
      <c r="L64" s="63" t="s">
        <v>32</v>
      </c>
      <c r="M64" s="1">
        <f>B64*F64</f>
        <v>19200</v>
      </c>
      <c r="N64" s="2" t="str">
        <f t="shared" si="16"/>
        <v>ウ　部材印刷</v>
      </c>
    </row>
    <row r="65" spans="1:14" ht="14.4" customHeight="1">
      <c r="A65" s="6" t="s">
        <v>22</v>
      </c>
      <c r="B65" s="7">
        <v>1</v>
      </c>
      <c r="C65" s="8" t="s">
        <v>12</v>
      </c>
      <c r="D65" s="7">
        <v>18</v>
      </c>
      <c r="E65" s="9" t="s">
        <v>6</v>
      </c>
      <c r="F65" s="7">
        <v>1</v>
      </c>
      <c r="G65" s="9" t="s">
        <v>13</v>
      </c>
      <c r="H65" s="10"/>
      <c r="I65" s="11" t="s">
        <v>7</v>
      </c>
      <c r="J65" s="12">
        <f t="shared" si="14"/>
        <v>0</v>
      </c>
      <c r="K65" s="13" t="s">
        <v>16</v>
      </c>
      <c r="L65" s="63"/>
      <c r="M65" s="1">
        <f t="shared" ref="M65:M66" si="17">B65*D65*F65</f>
        <v>18</v>
      </c>
      <c r="N65" s="2" t="str">
        <f t="shared" si="16"/>
        <v>エ　データ処理</v>
      </c>
    </row>
    <row r="66" spans="1:14" ht="14.4" customHeight="1">
      <c r="A66" s="6" t="s">
        <v>23</v>
      </c>
      <c r="B66" s="7">
        <v>800</v>
      </c>
      <c r="C66" s="9" t="s">
        <v>10</v>
      </c>
      <c r="D66" s="7">
        <v>1</v>
      </c>
      <c r="E66" s="42" t="s">
        <v>17</v>
      </c>
      <c r="F66" s="7">
        <v>18</v>
      </c>
      <c r="G66" s="9" t="s">
        <v>6</v>
      </c>
      <c r="H66" s="21"/>
      <c r="I66" s="22" t="s">
        <v>7</v>
      </c>
      <c r="J66" s="12">
        <f t="shared" si="14"/>
        <v>0</v>
      </c>
      <c r="K66" s="13" t="s">
        <v>7</v>
      </c>
      <c r="L66" s="63" t="s">
        <v>99</v>
      </c>
      <c r="M66" s="1">
        <f t="shared" si="17"/>
        <v>14400</v>
      </c>
      <c r="N66" s="2" t="str">
        <f t="shared" si="16"/>
        <v>オ　データ印字</v>
      </c>
    </row>
    <row r="67" spans="1:14" ht="14.4" customHeight="1">
      <c r="A67" s="6" t="s">
        <v>30</v>
      </c>
      <c r="B67" s="7">
        <f>B66</f>
        <v>800</v>
      </c>
      <c r="C67" s="9" t="s">
        <v>10</v>
      </c>
      <c r="D67" s="7">
        <v>1</v>
      </c>
      <c r="E67" s="42" t="s">
        <v>17</v>
      </c>
      <c r="F67" s="7">
        <v>18</v>
      </c>
      <c r="G67" s="9" t="s">
        <v>6</v>
      </c>
      <c r="H67" s="21"/>
      <c r="I67" s="22" t="s">
        <v>7</v>
      </c>
      <c r="J67" s="12">
        <f t="shared" si="14"/>
        <v>0</v>
      </c>
      <c r="K67" s="13" t="s">
        <v>7</v>
      </c>
      <c r="L67" s="63" t="s">
        <v>100</v>
      </c>
      <c r="M67" s="1">
        <f>B67*D67*F67</f>
        <v>14400</v>
      </c>
      <c r="N67" s="2" t="str">
        <f t="shared" si="16"/>
        <v>カ　折り加工・封入</v>
      </c>
    </row>
    <row r="68" spans="1:14" ht="14.4" customHeight="1">
      <c r="A68" s="14"/>
      <c r="B68" s="15"/>
      <c r="C68" s="16"/>
      <c r="D68" s="15"/>
      <c r="E68" s="17"/>
      <c r="F68" s="15"/>
      <c r="G68" s="17"/>
      <c r="H68" s="101">
        <f>H60+1</f>
        <v>8</v>
      </c>
      <c r="I68" s="102"/>
      <c r="J68" s="18">
        <f>SUM(J62:J67)</f>
        <v>0</v>
      </c>
      <c r="K68" s="19" t="s">
        <v>7</v>
      </c>
      <c r="L68" s="20"/>
      <c r="M68" s="1">
        <f t="shared" ref="M68:M70" si="18">B68*D68*F68</f>
        <v>0</v>
      </c>
      <c r="N68" s="2">
        <f t="shared" si="16"/>
        <v>0</v>
      </c>
    </row>
    <row r="69" spans="1:14" ht="14.4" customHeight="1">
      <c r="A69" s="23" t="s">
        <v>119</v>
      </c>
      <c r="B69" s="24" t="s">
        <v>82</v>
      </c>
      <c r="C69" s="24"/>
      <c r="D69" s="24" t="s">
        <v>83</v>
      </c>
      <c r="E69" s="24"/>
      <c r="F69" s="24" t="s">
        <v>84</v>
      </c>
      <c r="G69" s="24"/>
      <c r="H69" s="24" t="s">
        <v>1</v>
      </c>
      <c r="I69" s="24"/>
      <c r="J69" s="24" t="s">
        <v>2</v>
      </c>
      <c r="K69" s="24"/>
      <c r="L69" s="25" t="s">
        <v>3</v>
      </c>
      <c r="M69" s="1" t="e">
        <f t="shared" si="18"/>
        <v>#VALUE!</v>
      </c>
      <c r="N69" s="2" t="str">
        <f t="shared" si="16"/>
        <v>(9) 任継掛金率等改定通知</v>
      </c>
    </row>
    <row r="70" spans="1:14" ht="14.4" customHeight="1">
      <c r="A70" s="36" t="s">
        <v>18</v>
      </c>
      <c r="B70" s="7">
        <v>4</v>
      </c>
      <c r="C70" s="8" t="s">
        <v>4</v>
      </c>
      <c r="D70" s="92">
        <v>1</v>
      </c>
      <c r="E70" s="93" t="s">
        <v>11</v>
      </c>
      <c r="F70" s="7">
        <v>1</v>
      </c>
      <c r="G70" s="9" t="s">
        <v>6</v>
      </c>
      <c r="H70" s="10"/>
      <c r="I70" s="11" t="s">
        <v>7</v>
      </c>
      <c r="J70" s="12">
        <f t="shared" ref="J70:J78" si="19">ROUNDDOWN(B70*D70*F70*H70,0)</f>
        <v>0</v>
      </c>
      <c r="K70" s="13" t="s">
        <v>7</v>
      </c>
      <c r="L70" s="63" t="s">
        <v>131</v>
      </c>
      <c r="M70" s="1">
        <f t="shared" si="18"/>
        <v>4</v>
      </c>
      <c r="N70" s="2" t="str">
        <f t="shared" si="16"/>
        <v>ア　版下作成</v>
      </c>
    </row>
    <row r="71" spans="1:14" ht="14.4" customHeight="1">
      <c r="A71" s="6" t="s">
        <v>55</v>
      </c>
      <c r="B71" s="7">
        <v>3000</v>
      </c>
      <c r="C71" s="9" t="s">
        <v>10</v>
      </c>
      <c r="D71" s="92">
        <v>1</v>
      </c>
      <c r="E71" s="93" t="s">
        <v>11</v>
      </c>
      <c r="F71" s="7">
        <v>2</v>
      </c>
      <c r="G71" s="9" t="s">
        <v>5</v>
      </c>
      <c r="H71" s="21"/>
      <c r="I71" s="22" t="s">
        <v>16</v>
      </c>
      <c r="J71" s="12">
        <f t="shared" si="19"/>
        <v>0</v>
      </c>
      <c r="K71" s="40" t="s">
        <v>7</v>
      </c>
      <c r="L71" s="63"/>
      <c r="M71" s="1">
        <f>B71*F71</f>
        <v>6000</v>
      </c>
      <c r="N71" s="2" t="str">
        <f t="shared" si="16"/>
        <v>イ　封筒印字</v>
      </c>
    </row>
    <row r="72" spans="1:14" ht="14.4" customHeight="1">
      <c r="A72" s="6" t="s">
        <v>120</v>
      </c>
      <c r="B72" s="7">
        <v>3000</v>
      </c>
      <c r="C72" s="9" t="s">
        <v>10</v>
      </c>
      <c r="D72" s="7">
        <v>2</v>
      </c>
      <c r="E72" s="8" t="s">
        <v>15</v>
      </c>
      <c r="F72" s="7">
        <v>1</v>
      </c>
      <c r="G72" s="9" t="s">
        <v>6</v>
      </c>
      <c r="H72" s="21"/>
      <c r="I72" s="22" t="s">
        <v>16</v>
      </c>
      <c r="J72" s="12">
        <f t="shared" si="19"/>
        <v>0</v>
      </c>
      <c r="K72" s="13" t="s">
        <v>16</v>
      </c>
      <c r="L72" s="63" t="s">
        <v>29</v>
      </c>
    </row>
    <row r="73" spans="1:14" ht="14.4" customHeight="1">
      <c r="A73" s="6" t="s">
        <v>121</v>
      </c>
      <c r="B73" s="7">
        <v>6000</v>
      </c>
      <c r="C73" s="9" t="s">
        <v>10</v>
      </c>
      <c r="D73" s="7">
        <v>1</v>
      </c>
      <c r="E73" s="8" t="s">
        <v>15</v>
      </c>
      <c r="F73" s="7">
        <v>1</v>
      </c>
      <c r="G73" s="9" t="s">
        <v>6</v>
      </c>
      <c r="H73" s="21"/>
      <c r="I73" s="22" t="s">
        <v>16</v>
      </c>
      <c r="J73" s="12">
        <f t="shared" si="19"/>
        <v>0</v>
      </c>
      <c r="K73" s="13" t="s">
        <v>16</v>
      </c>
      <c r="L73" s="63"/>
    </row>
    <row r="74" spans="1:14" ht="14.4" customHeight="1">
      <c r="A74" s="6" t="s">
        <v>22</v>
      </c>
      <c r="B74" s="7">
        <v>1</v>
      </c>
      <c r="C74" s="8" t="s">
        <v>12</v>
      </c>
      <c r="D74" s="7">
        <v>1</v>
      </c>
      <c r="E74" s="9" t="s">
        <v>6</v>
      </c>
      <c r="F74" s="7">
        <v>2</v>
      </c>
      <c r="G74" s="9" t="s">
        <v>5</v>
      </c>
      <c r="H74" s="10"/>
      <c r="I74" s="11" t="s">
        <v>7</v>
      </c>
      <c r="J74" s="12">
        <f t="shared" si="19"/>
        <v>0</v>
      </c>
      <c r="K74" s="13" t="s">
        <v>16</v>
      </c>
      <c r="L74" s="63" t="s">
        <v>132</v>
      </c>
    </row>
    <row r="75" spans="1:14" ht="14.4" customHeight="1">
      <c r="A75" s="6" t="s">
        <v>125</v>
      </c>
      <c r="B75" s="7">
        <v>3000</v>
      </c>
      <c r="C75" s="9" t="s">
        <v>10</v>
      </c>
      <c r="D75" s="7">
        <v>1</v>
      </c>
      <c r="E75" s="8" t="s">
        <v>15</v>
      </c>
      <c r="F75" s="7">
        <v>1</v>
      </c>
      <c r="G75" s="9" t="s">
        <v>6</v>
      </c>
      <c r="H75" s="21"/>
      <c r="I75" s="22" t="s">
        <v>7</v>
      </c>
      <c r="J75" s="12">
        <f t="shared" si="19"/>
        <v>0</v>
      </c>
      <c r="K75" s="13" t="s">
        <v>7</v>
      </c>
      <c r="L75" s="63" t="s">
        <v>127</v>
      </c>
    </row>
    <row r="76" spans="1:14" ht="14.4" customHeight="1">
      <c r="A76" s="6" t="s">
        <v>126</v>
      </c>
      <c r="B76" s="7">
        <v>3000</v>
      </c>
      <c r="C76" s="9" t="s">
        <v>10</v>
      </c>
      <c r="D76" s="7">
        <v>1</v>
      </c>
      <c r="E76" s="8" t="s">
        <v>15</v>
      </c>
      <c r="F76" s="7">
        <v>1</v>
      </c>
      <c r="G76" s="9" t="s">
        <v>6</v>
      </c>
      <c r="H76" s="21"/>
      <c r="I76" s="22" t="s">
        <v>7</v>
      </c>
      <c r="J76" s="12">
        <f t="shared" si="19"/>
        <v>0</v>
      </c>
      <c r="K76" s="13" t="s">
        <v>7</v>
      </c>
      <c r="L76" s="63" t="s">
        <v>28</v>
      </c>
    </row>
    <row r="77" spans="1:14" ht="14.4" customHeight="1">
      <c r="A77" s="6" t="s">
        <v>128</v>
      </c>
      <c r="B77" s="7">
        <v>3000</v>
      </c>
      <c r="C77" s="9" t="s">
        <v>10</v>
      </c>
      <c r="D77" s="7">
        <v>2</v>
      </c>
      <c r="E77" s="42" t="s">
        <v>17</v>
      </c>
      <c r="F77" s="7">
        <v>1</v>
      </c>
      <c r="G77" s="9" t="s">
        <v>6</v>
      </c>
      <c r="H77" s="21"/>
      <c r="I77" s="22" t="s">
        <v>7</v>
      </c>
      <c r="J77" s="12">
        <f t="shared" si="19"/>
        <v>0</v>
      </c>
      <c r="K77" s="13" t="s">
        <v>7</v>
      </c>
      <c r="L77" s="63" t="s">
        <v>130</v>
      </c>
    </row>
    <row r="78" spans="1:14" ht="14.4" customHeight="1">
      <c r="A78" s="6" t="s">
        <v>129</v>
      </c>
      <c r="B78" s="7">
        <v>3000</v>
      </c>
      <c r="C78" s="9" t="s">
        <v>10</v>
      </c>
      <c r="D78" s="7">
        <v>2</v>
      </c>
      <c r="E78" s="42" t="s">
        <v>17</v>
      </c>
      <c r="F78" s="7">
        <v>1</v>
      </c>
      <c r="G78" s="9" t="s">
        <v>6</v>
      </c>
      <c r="H78" s="21"/>
      <c r="I78" s="22" t="s">
        <v>7</v>
      </c>
      <c r="J78" s="12">
        <f t="shared" si="19"/>
        <v>0</v>
      </c>
      <c r="K78" s="13" t="s">
        <v>7</v>
      </c>
      <c r="L78" s="63" t="s">
        <v>122</v>
      </c>
    </row>
    <row r="79" spans="1:14" ht="14.4" customHeight="1">
      <c r="A79" s="14"/>
      <c r="B79" s="15"/>
      <c r="C79" s="16"/>
      <c r="D79" s="15"/>
      <c r="E79" s="17"/>
      <c r="F79" s="15"/>
      <c r="G79" s="17"/>
      <c r="H79" s="101">
        <f>H68+1</f>
        <v>9</v>
      </c>
      <c r="I79" s="102"/>
      <c r="J79" s="18">
        <f>SUM(J70:J78)</f>
        <v>0</v>
      </c>
      <c r="K79" s="19" t="s">
        <v>7</v>
      </c>
      <c r="L79" s="20"/>
    </row>
    <row r="80" spans="1:14" ht="14.4" customHeight="1">
      <c r="A80" s="23" t="s">
        <v>123</v>
      </c>
      <c r="B80" s="24" t="s">
        <v>82</v>
      </c>
      <c r="C80" s="24"/>
      <c r="D80" s="24" t="s">
        <v>83</v>
      </c>
      <c r="E80" s="24"/>
      <c r="F80" s="24" t="s">
        <v>84</v>
      </c>
      <c r="G80" s="24"/>
      <c r="H80" s="24" t="s">
        <v>1</v>
      </c>
      <c r="I80" s="24"/>
      <c r="J80" s="24" t="s">
        <v>2</v>
      </c>
      <c r="K80" s="24"/>
      <c r="L80" s="25" t="s">
        <v>3</v>
      </c>
    </row>
    <row r="81" spans="1:14" ht="14.4" customHeight="1">
      <c r="A81" s="6" t="s">
        <v>18</v>
      </c>
      <c r="B81" s="7">
        <v>2</v>
      </c>
      <c r="C81" s="8" t="s">
        <v>4</v>
      </c>
      <c r="D81" s="92">
        <v>1</v>
      </c>
      <c r="E81" s="93" t="s">
        <v>11</v>
      </c>
      <c r="F81" s="7">
        <v>1</v>
      </c>
      <c r="G81" s="9" t="s">
        <v>6</v>
      </c>
      <c r="H81" s="10"/>
      <c r="I81" s="11" t="s">
        <v>7</v>
      </c>
      <c r="J81" s="12">
        <f t="shared" ref="J81:J86" si="20">ROUNDDOWN(B81*D81*F81*H81,0)</f>
        <v>0</v>
      </c>
      <c r="K81" s="13" t="s">
        <v>7</v>
      </c>
      <c r="L81" s="63"/>
    </row>
    <row r="82" spans="1:14" ht="14.4" customHeight="1">
      <c r="A82" s="6" t="s">
        <v>55</v>
      </c>
      <c r="B82" s="7">
        <v>1000</v>
      </c>
      <c r="C82" s="9" t="s">
        <v>10</v>
      </c>
      <c r="D82" s="92">
        <v>1</v>
      </c>
      <c r="E82" s="93" t="s">
        <v>11</v>
      </c>
      <c r="F82" s="7">
        <v>1</v>
      </c>
      <c r="G82" s="9" t="s">
        <v>6</v>
      </c>
      <c r="H82" s="21"/>
      <c r="I82" s="22" t="s">
        <v>16</v>
      </c>
      <c r="J82" s="12">
        <f t="shared" si="20"/>
        <v>0</v>
      </c>
      <c r="K82" s="40" t="s">
        <v>7</v>
      </c>
      <c r="L82" s="63"/>
      <c r="M82" s="1">
        <f>B82*F82</f>
        <v>1000</v>
      </c>
      <c r="N82" s="2" t="str">
        <f t="shared" ref="N82" si="21">A82</f>
        <v>イ　封筒印字</v>
      </c>
    </row>
    <row r="83" spans="1:14" ht="14.4" customHeight="1">
      <c r="A83" s="6" t="s">
        <v>95</v>
      </c>
      <c r="B83" s="7">
        <v>1000</v>
      </c>
      <c r="C83" s="9" t="s">
        <v>10</v>
      </c>
      <c r="D83" s="7">
        <v>2</v>
      </c>
      <c r="E83" s="8" t="s">
        <v>15</v>
      </c>
      <c r="F83" s="7">
        <v>1</v>
      </c>
      <c r="G83" s="9" t="s">
        <v>6</v>
      </c>
      <c r="H83" s="21"/>
      <c r="I83" s="22" t="s">
        <v>16</v>
      </c>
      <c r="J83" s="12">
        <f t="shared" si="20"/>
        <v>0</v>
      </c>
      <c r="K83" s="13" t="s">
        <v>16</v>
      </c>
      <c r="L83" s="63"/>
    </row>
    <row r="84" spans="1:14" ht="14.4" customHeight="1">
      <c r="A84" s="6" t="s">
        <v>22</v>
      </c>
      <c r="B84" s="7">
        <v>1</v>
      </c>
      <c r="C84" s="8" t="s">
        <v>12</v>
      </c>
      <c r="D84" s="7">
        <v>1</v>
      </c>
      <c r="E84" s="9" t="s">
        <v>6</v>
      </c>
      <c r="F84" s="7">
        <v>1</v>
      </c>
      <c r="G84" s="9" t="s">
        <v>13</v>
      </c>
      <c r="H84" s="10"/>
      <c r="I84" s="11" t="s">
        <v>7</v>
      </c>
      <c r="J84" s="12">
        <f t="shared" si="20"/>
        <v>0</v>
      </c>
      <c r="K84" s="13" t="s">
        <v>16</v>
      </c>
      <c r="L84" s="63"/>
    </row>
    <row r="85" spans="1:14" ht="14.4" customHeight="1">
      <c r="A85" s="6" t="s">
        <v>23</v>
      </c>
      <c r="B85" s="7">
        <v>1000</v>
      </c>
      <c r="C85" s="9" t="s">
        <v>10</v>
      </c>
      <c r="D85" s="7">
        <v>1</v>
      </c>
      <c r="E85" s="42" t="s">
        <v>17</v>
      </c>
      <c r="F85" s="7">
        <f>F84</f>
        <v>1</v>
      </c>
      <c r="G85" s="9" t="s">
        <v>13</v>
      </c>
      <c r="H85" s="21"/>
      <c r="I85" s="22" t="s">
        <v>7</v>
      </c>
      <c r="J85" s="12">
        <f t="shared" si="20"/>
        <v>0</v>
      </c>
      <c r="K85" s="13" t="s">
        <v>7</v>
      </c>
      <c r="L85" s="99" t="s">
        <v>31</v>
      </c>
    </row>
    <row r="86" spans="1:14" ht="14.4" customHeight="1">
      <c r="A86" s="6" t="s">
        <v>35</v>
      </c>
      <c r="B86" s="12">
        <f>B85</f>
        <v>1000</v>
      </c>
      <c r="C86" s="43" t="s">
        <v>10</v>
      </c>
      <c r="D86" s="7">
        <v>2</v>
      </c>
      <c r="E86" s="9" t="s">
        <v>17</v>
      </c>
      <c r="F86" s="12">
        <f>F84</f>
        <v>1</v>
      </c>
      <c r="G86" s="9" t="s">
        <v>19</v>
      </c>
      <c r="H86" s="21"/>
      <c r="I86" s="11" t="s">
        <v>7</v>
      </c>
      <c r="J86" s="12">
        <f t="shared" si="20"/>
        <v>0</v>
      </c>
      <c r="K86" s="13" t="s">
        <v>7</v>
      </c>
      <c r="L86" s="100"/>
    </row>
    <row r="87" spans="1:14" ht="14.4" customHeight="1">
      <c r="A87" s="14"/>
      <c r="B87" s="15"/>
      <c r="C87" s="16"/>
      <c r="D87" s="15"/>
      <c r="E87" s="17"/>
      <c r="F87" s="15"/>
      <c r="G87" s="17"/>
      <c r="H87" s="101">
        <f>H79+1</f>
        <v>10</v>
      </c>
      <c r="I87" s="102"/>
      <c r="J87" s="18">
        <f>SUM(J81:J86)</f>
        <v>0</v>
      </c>
      <c r="K87" s="19" t="s">
        <v>7</v>
      </c>
      <c r="L87" s="20"/>
    </row>
    <row r="88" spans="1:14" ht="14.4" customHeight="1">
      <c r="A88" s="23" t="s">
        <v>124</v>
      </c>
      <c r="B88" s="24" t="s">
        <v>82</v>
      </c>
      <c r="C88" s="24"/>
      <c r="D88" s="24" t="s">
        <v>83</v>
      </c>
      <c r="E88" s="24"/>
      <c r="F88" s="24" t="s">
        <v>84</v>
      </c>
      <c r="G88" s="24"/>
      <c r="H88" s="24" t="s">
        <v>1</v>
      </c>
      <c r="I88" s="24"/>
      <c r="J88" s="24" t="s">
        <v>2</v>
      </c>
      <c r="K88" s="24"/>
      <c r="L88" s="25" t="s">
        <v>3</v>
      </c>
    </row>
    <row r="89" spans="1:14" ht="14.4" customHeight="1">
      <c r="A89" s="44" t="s">
        <v>75</v>
      </c>
      <c r="B89" s="45">
        <v>1</v>
      </c>
      <c r="C89" s="46" t="s">
        <v>9</v>
      </c>
      <c r="D89" s="47">
        <v>8</v>
      </c>
      <c r="E89" s="48" t="s">
        <v>6</v>
      </c>
      <c r="F89" s="45">
        <f t="shared" ref="F89:F90" si="22">$F$10</f>
        <v>9</v>
      </c>
      <c r="G89" s="49" t="s">
        <v>13</v>
      </c>
      <c r="H89" s="10"/>
      <c r="I89" s="50" t="s">
        <v>7</v>
      </c>
      <c r="J89" s="12">
        <f t="shared" ref="J89:J92" si="23">ROUNDDOWN(B89*D89*F89*H89,0)</f>
        <v>0</v>
      </c>
      <c r="K89" s="51" t="s">
        <v>7</v>
      </c>
      <c r="L89" s="52" t="s">
        <v>93</v>
      </c>
    </row>
    <row r="90" spans="1:14" ht="14.4" customHeight="1">
      <c r="A90" s="6" t="s">
        <v>76</v>
      </c>
      <c r="B90" s="12">
        <v>2</v>
      </c>
      <c r="C90" s="78" t="s">
        <v>20</v>
      </c>
      <c r="D90" s="92">
        <v>1</v>
      </c>
      <c r="E90" s="93" t="s">
        <v>11</v>
      </c>
      <c r="F90" s="7">
        <f t="shared" si="22"/>
        <v>9</v>
      </c>
      <c r="G90" s="79" t="s">
        <v>13</v>
      </c>
      <c r="H90" s="10"/>
      <c r="I90" s="80" t="s">
        <v>16</v>
      </c>
      <c r="J90" s="12">
        <f t="shared" si="23"/>
        <v>0</v>
      </c>
      <c r="K90" s="81" t="s">
        <v>16</v>
      </c>
      <c r="L90" s="82"/>
    </row>
    <row r="91" spans="1:14" ht="14.4" customHeight="1">
      <c r="A91" s="6" t="s">
        <v>90</v>
      </c>
      <c r="B91" s="7">
        <v>1</v>
      </c>
      <c r="C91" s="8" t="s">
        <v>4</v>
      </c>
      <c r="D91" s="7">
        <v>1</v>
      </c>
      <c r="E91" s="9" t="s">
        <v>15</v>
      </c>
      <c r="F91" s="7">
        <v>1</v>
      </c>
      <c r="G91" s="9" t="s">
        <v>6</v>
      </c>
      <c r="H91" s="10"/>
      <c r="I91" s="11" t="s">
        <v>7</v>
      </c>
      <c r="J91" s="12">
        <f t="shared" si="23"/>
        <v>0</v>
      </c>
      <c r="K91" s="13" t="s">
        <v>7</v>
      </c>
      <c r="L91" s="63" t="s">
        <v>94</v>
      </c>
    </row>
    <row r="92" spans="1:14" ht="14.4" customHeight="1">
      <c r="A92" s="53" t="s">
        <v>91</v>
      </c>
      <c r="B92" s="73">
        <v>3000</v>
      </c>
      <c r="C92" s="74" t="s">
        <v>10</v>
      </c>
      <c r="D92" s="7">
        <v>3</v>
      </c>
      <c r="E92" s="9" t="s">
        <v>5</v>
      </c>
      <c r="F92" s="73">
        <v>2</v>
      </c>
      <c r="G92" s="75" t="s">
        <v>6</v>
      </c>
      <c r="H92" s="21"/>
      <c r="I92" s="76" t="s">
        <v>7</v>
      </c>
      <c r="J92" s="12">
        <f t="shared" si="23"/>
        <v>0</v>
      </c>
      <c r="K92" s="77" t="s">
        <v>7</v>
      </c>
      <c r="L92" s="64" t="s">
        <v>98</v>
      </c>
      <c r="M92" s="1">
        <f>B92*D92*F92</f>
        <v>18000</v>
      </c>
      <c r="N92" s="2" t="str">
        <f t="shared" ref="N92" si="24">A92</f>
        <v>エ　後納封筒印字</v>
      </c>
    </row>
    <row r="93" spans="1:14" ht="14.4" customHeight="1">
      <c r="A93" s="14"/>
      <c r="B93" s="15"/>
      <c r="C93" s="16"/>
      <c r="D93" s="15"/>
      <c r="E93" s="17"/>
      <c r="F93" s="15"/>
      <c r="G93" s="17"/>
      <c r="H93" s="101">
        <f>H87+1</f>
        <v>11</v>
      </c>
      <c r="I93" s="102"/>
      <c r="J93" s="18">
        <f>SUM(J89:J92)</f>
        <v>0</v>
      </c>
      <c r="K93" s="19" t="s">
        <v>7</v>
      </c>
      <c r="L93" s="20"/>
    </row>
    <row r="94" spans="1:14" ht="14.4" customHeight="1">
      <c r="A94" s="96"/>
      <c r="B94" s="15"/>
      <c r="C94" s="16"/>
      <c r="D94" s="15"/>
      <c r="E94" s="17"/>
      <c r="F94" s="103" t="s">
        <v>135</v>
      </c>
      <c r="G94" s="104"/>
      <c r="H94" s="104"/>
      <c r="I94" s="105"/>
      <c r="J94" s="47">
        <f>SUM(J7,J13,J19,J25,J44,J52,J60,J68,J79,J87,J93)</f>
        <v>0</v>
      </c>
      <c r="K94" s="54" t="s">
        <v>16</v>
      </c>
      <c r="L94" s="17"/>
    </row>
    <row r="95" spans="1:14" s="1" customFormat="1" ht="14.4" customHeight="1" thickBot="1">
      <c r="A95" s="97"/>
      <c r="B95" s="55"/>
      <c r="C95" s="98"/>
      <c r="D95" s="55"/>
      <c r="E95" s="56"/>
      <c r="F95" s="106" t="s">
        <v>21</v>
      </c>
      <c r="G95" s="107"/>
      <c r="H95" s="107"/>
      <c r="I95" s="108"/>
      <c r="J95" s="57">
        <f>ROUNDDOWN(J94*0.1,0)</f>
        <v>0</v>
      </c>
      <c r="K95" s="58" t="s">
        <v>16</v>
      </c>
      <c r="L95" s="56"/>
    </row>
    <row r="96" spans="1:14" s="1" customFormat="1" ht="14.4" customHeight="1" thickTop="1" thickBot="1">
      <c r="A96" s="97"/>
      <c r="B96" s="55"/>
      <c r="C96" s="98"/>
      <c r="D96" s="55"/>
      <c r="E96" s="56"/>
      <c r="F96" s="109" t="s">
        <v>85</v>
      </c>
      <c r="G96" s="110"/>
      <c r="H96" s="110"/>
      <c r="I96" s="111"/>
      <c r="J96" s="59">
        <f>SUM(J94:J95)</f>
        <v>0</v>
      </c>
      <c r="K96" s="60" t="s">
        <v>16</v>
      </c>
      <c r="L96" s="56"/>
    </row>
    <row r="97" spans="1:12" s="1" customFormat="1" ht="10.199999999999999" thickTop="1">
      <c r="A97" s="97"/>
      <c r="B97" s="55"/>
      <c r="C97" s="98"/>
      <c r="D97" s="55"/>
      <c r="E97" s="56"/>
      <c r="F97" s="98"/>
      <c r="G97" s="98"/>
      <c r="H97" s="98"/>
      <c r="I97" s="98"/>
      <c r="J97" s="55"/>
      <c r="K97" s="61"/>
      <c r="L97" s="56"/>
    </row>
    <row r="98" spans="1:12" s="1" customFormat="1">
      <c r="A98" s="2"/>
      <c r="B98" s="65"/>
      <c r="C98" s="66"/>
      <c r="D98" s="65"/>
      <c r="E98" s="56"/>
      <c r="F98" s="65"/>
      <c r="G98" s="56"/>
      <c r="H98" s="65"/>
      <c r="I98" s="67"/>
      <c r="J98" s="72"/>
      <c r="K98" s="69"/>
      <c r="L98" s="66"/>
    </row>
    <row r="99" spans="1:12" s="1" customFormat="1">
      <c r="A99" s="2"/>
      <c r="B99" s="65"/>
      <c r="C99" s="66"/>
      <c r="D99" s="65"/>
      <c r="E99" s="56"/>
      <c r="F99" s="65"/>
      <c r="G99" s="56"/>
      <c r="H99" s="65"/>
      <c r="I99" s="67"/>
      <c r="J99" s="72"/>
      <c r="K99" s="69"/>
      <c r="L99" s="66"/>
    </row>
    <row r="100" spans="1:12" s="1" customFormat="1">
      <c r="A100" s="2"/>
      <c r="B100" s="65"/>
      <c r="C100" s="66"/>
      <c r="D100" s="65"/>
      <c r="E100" s="56"/>
      <c r="F100" s="65"/>
      <c r="G100" s="56"/>
      <c r="H100" s="65"/>
      <c r="I100" s="67"/>
      <c r="J100" s="72"/>
      <c r="K100" s="69"/>
      <c r="L100" s="66"/>
    </row>
  </sheetData>
  <mergeCells count="15">
    <mergeCell ref="H93:I93"/>
    <mergeCell ref="F94:I94"/>
    <mergeCell ref="F95:I95"/>
    <mergeCell ref="F96:I96"/>
    <mergeCell ref="H60:I60"/>
    <mergeCell ref="H68:I68"/>
    <mergeCell ref="H79:I79"/>
    <mergeCell ref="L85:L86"/>
    <mergeCell ref="H87:I87"/>
    <mergeCell ref="H52:I52"/>
    <mergeCell ref="H7:I7"/>
    <mergeCell ref="H13:I13"/>
    <mergeCell ref="H19:I19"/>
    <mergeCell ref="H25:I25"/>
    <mergeCell ref="H44:I44"/>
  </mergeCells>
  <phoneticPr fontId="2"/>
  <printOptions horizontalCentered="1" verticalCentered="1"/>
  <pageMargins left="0.59055118110236227" right="0.39370078740157483" top="0.39370078740157483" bottom="0.19685039370078741" header="0.19685039370078741" footer="0.59055118110236227"/>
  <pageSetup paperSize="9" scale="57" orientation="portrait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  <pageSetUpPr fitToPage="1"/>
  </sheetPr>
  <dimension ref="A1:M89"/>
  <sheetViews>
    <sheetView showGridLines="0" view="pageBreakPreview" zoomScaleNormal="55" zoomScaleSheetLayoutView="100" zoomScalePageLayoutView="89" workbookViewId="0">
      <selection activeCell="G8" sqref="G8"/>
    </sheetView>
  </sheetViews>
  <sheetFormatPr defaultColWidth="7" defaultRowHeight="9.6"/>
  <cols>
    <col min="1" max="1" width="25" style="2" customWidth="1"/>
    <col min="2" max="2" width="5.1796875" style="65" customWidth="1"/>
    <col min="3" max="3" width="5.1796875" style="66" customWidth="1"/>
    <col min="4" max="4" width="3.81640625" style="65" customWidth="1"/>
    <col min="5" max="5" width="3.81640625" style="56" customWidth="1"/>
    <col min="6" max="6" width="3.81640625" style="65" customWidth="1"/>
    <col min="7" max="7" width="3.81640625" style="56" customWidth="1"/>
    <col min="8" max="8" width="7.08984375" style="65" customWidth="1"/>
    <col min="9" max="9" width="2.6328125" style="67" customWidth="1"/>
    <col min="10" max="10" width="7.6328125" style="68" customWidth="1"/>
    <col min="11" max="11" width="2.6328125" style="69" bestFit="1" customWidth="1"/>
    <col min="12" max="12" width="55.453125" style="66" customWidth="1"/>
    <col min="13" max="13" width="5.36328125" style="1" bestFit="1" customWidth="1"/>
    <col min="14" max="16384" width="7" style="2"/>
  </cols>
  <sheetData>
    <row r="1" spans="1:13" ht="14.4" customHeight="1">
      <c r="J1" s="72"/>
      <c r="L1" s="90"/>
    </row>
    <row r="2" spans="1:13" ht="14.4" customHeight="1">
      <c r="A2" s="91" t="s">
        <v>141</v>
      </c>
      <c r="B2" s="83"/>
      <c r="C2" s="84"/>
      <c r="D2" s="83"/>
      <c r="E2" s="84"/>
      <c r="F2" s="83"/>
      <c r="G2" s="84"/>
      <c r="H2" s="83"/>
      <c r="I2" s="85"/>
      <c r="J2" s="86"/>
      <c r="K2" s="87"/>
      <c r="L2" s="84"/>
    </row>
    <row r="3" spans="1:13" ht="14.4" customHeight="1">
      <c r="A3" s="71" t="s">
        <v>138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3" ht="14.4" customHeight="1">
      <c r="A4" s="3" t="s">
        <v>0</v>
      </c>
      <c r="B4" s="4" t="s">
        <v>82</v>
      </c>
      <c r="C4" s="4"/>
      <c r="D4" s="4" t="s">
        <v>83</v>
      </c>
      <c r="E4" s="4"/>
      <c r="F4" s="4" t="s">
        <v>84</v>
      </c>
      <c r="G4" s="4"/>
      <c r="H4" s="4" t="s">
        <v>1</v>
      </c>
      <c r="I4" s="4"/>
      <c r="J4" s="4" t="s">
        <v>2</v>
      </c>
      <c r="K4" s="4"/>
      <c r="L4" s="5" t="s">
        <v>3</v>
      </c>
    </row>
    <row r="5" spans="1:13" ht="14.4" customHeight="1">
      <c r="A5" s="6" t="s">
        <v>24</v>
      </c>
      <c r="B5" s="7">
        <v>2</v>
      </c>
      <c r="C5" s="8" t="s">
        <v>4</v>
      </c>
      <c r="D5" s="7">
        <v>2</v>
      </c>
      <c r="E5" s="9" t="s">
        <v>5</v>
      </c>
      <c r="F5" s="7">
        <v>1</v>
      </c>
      <c r="G5" s="9" t="s">
        <v>6</v>
      </c>
      <c r="H5" s="10"/>
      <c r="I5" s="11" t="s">
        <v>7</v>
      </c>
      <c r="J5" s="12">
        <f>ROUNDDOWN(B5*D5*F5*H5,0)</f>
        <v>0</v>
      </c>
      <c r="K5" s="13" t="s">
        <v>7</v>
      </c>
      <c r="L5" s="63" t="s">
        <v>86</v>
      </c>
    </row>
    <row r="6" spans="1:13" ht="14.4" customHeight="1">
      <c r="A6" s="6" t="s">
        <v>25</v>
      </c>
      <c r="B6" s="7">
        <v>1</v>
      </c>
      <c r="C6" s="8" t="s">
        <v>9</v>
      </c>
      <c r="D6" s="7">
        <v>2</v>
      </c>
      <c r="E6" s="9" t="s">
        <v>5</v>
      </c>
      <c r="F6" s="7">
        <v>1</v>
      </c>
      <c r="G6" s="9" t="s">
        <v>6</v>
      </c>
      <c r="H6" s="10"/>
      <c r="I6" s="11" t="s">
        <v>7</v>
      </c>
      <c r="J6" s="12">
        <f>ROUNDDOWN(B6*D6*F6*H6,0)</f>
        <v>0</v>
      </c>
      <c r="K6" s="13" t="s">
        <v>7</v>
      </c>
      <c r="L6" s="63" t="s">
        <v>97</v>
      </c>
    </row>
    <row r="7" spans="1:13" ht="14.4" customHeight="1">
      <c r="A7" s="14"/>
      <c r="B7" s="15"/>
      <c r="C7" s="16"/>
      <c r="D7" s="15"/>
      <c r="E7" s="17"/>
      <c r="F7" s="15"/>
      <c r="G7" s="17"/>
      <c r="H7" s="101">
        <v>1</v>
      </c>
      <c r="I7" s="102"/>
      <c r="J7" s="18">
        <f>J6+J5</f>
        <v>0</v>
      </c>
      <c r="K7" s="19" t="s">
        <v>7</v>
      </c>
      <c r="L7" s="20"/>
    </row>
    <row r="8" spans="1:13" ht="14.4" customHeight="1">
      <c r="A8" s="3" t="s">
        <v>8</v>
      </c>
      <c r="B8" s="4" t="s">
        <v>82</v>
      </c>
      <c r="C8" s="4"/>
      <c r="D8" s="4" t="s">
        <v>83</v>
      </c>
      <c r="E8" s="4"/>
      <c r="F8" s="4" t="s">
        <v>84</v>
      </c>
      <c r="G8" s="4"/>
      <c r="H8" s="4" t="s">
        <v>1</v>
      </c>
      <c r="I8" s="4"/>
      <c r="J8" s="4" t="s">
        <v>2</v>
      </c>
      <c r="K8" s="4"/>
      <c r="L8" s="5" t="s">
        <v>3</v>
      </c>
    </row>
    <row r="9" spans="1:13" ht="14.4" customHeight="1">
      <c r="A9" s="6" t="s">
        <v>43</v>
      </c>
      <c r="B9" s="7">
        <f>SUM(M11:M12)</f>
        <v>10800</v>
      </c>
      <c r="C9" s="9" t="s">
        <v>10</v>
      </c>
      <c r="D9" s="92">
        <v>1</v>
      </c>
      <c r="E9" s="93" t="s">
        <v>11</v>
      </c>
      <c r="F9" s="7">
        <v>1</v>
      </c>
      <c r="G9" s="9" t="s">
        <v>11</v>
      </c>
      <c r="H9" s="21"/>
      <c r="I9" s="22" t="s">
        <v>7</v>
      </c>
      <c r="J9" s="12">
        <f>ROUNDDOWN(B9*D9*F9*H9,0)</f>
        <v>0</v>
      </c>
      <c r="K9" s="13" t="s">
        <v>7</v>
      </c>
      <c r="L9" s="63" t="s">
        <v>86</v>
      </c>
    </row>
    <row r="10" spans="1:13" ht="14.4" customHeight="1">
      <c r="A10" s="6" t="s">
        <v>26</v>
      </c>
      <c r="B10" s="7">
        <v>1</v>
      </c>
      <c r="C10" s="8" t="s">
        <v>12</v>
      </c>
      <c r="D10" s="7">
        <v>1</v>
      </c>
      <c r="E10" s="9" t="s">
        <v>11</v>
      </c>
      <c r="F10" s="7">
        <v>3</v>
      </c>
      <c r="G10" s="9" t="s">
        <v>13</v>
      </c>
      <c r="H10" s="10"/>
      <c r="I10" s="11" t="s">
        <v>7</v>
      </c>
      <c r="J10" s="12">
        <f>ROUNDDOWN(B10*D10*F10*H10,0)</f>
        <v>0</v>
      </c>
      <c r="K10" s="13" t="s">
        <v>7</v>
      </c>
      <c r="L10" s="63" t="s">
        <v>87</v>
      </c>
    </row>
    <row r="11" spans="1:13" ht="14.4" customHeight="1">
      <c r="A11" s="6" t="s">
        <v>44</v>
      </c>
      <c r="B11" s="7">
        <v>10000</v>
      </c>
      <c r="C11" s="9" t="s">
        <v>10</v>
      </c>
      <c r="D11" s="7">
        <v>1</v>
      </c>
      <c r="E11" s="9" t="s">
        <v>11</v>
      </c>
      <c r="F11" s="7">
        <v>1</v>
      </c>
      <c r="G11" s="9" t="s">
        <v>13</v>
      </c>
      <c r="H11" s="21"/>
      <c r="I11" s="22" t="s">
        <v>7</v>
      </c>
      <c r="J11" s="12">
        <f>ROUNDDOWN(B11*D11*F11*H11,0)</f>
        <v>0</v>
      </c>
      <c r="K11" s="13" t="s">
        <v>7</v>
      </c>
      <c r="L11" s="63" t="s">
        <v>54</v>
      </c>
      <c r="M11" s="1">
        <f>B11*D11*F11</f>
        <v>10000</v>
      </c>
    </row>
    <row r="12" spans="1:13" ht="14.4" customHeight="1">
      <c r="A12" s="6" t="s">
        <v>45</v>
      </c>
      <c r="B12" s="7">
        <v>400</v>
      </c>
      <c r="C12" s="9" t="s">
        <v>10</v>
      </c>
      <c r="D12" s="7">
        <v>1</v>
      </c>
      <c r="E12" s="9" t="s">
        <v>11</v>
      </c>
      <c r="F12" s="7">
        <v>2</v>
      </c>
      <c r="G12" s="9" t="s">
        <v>13</v>
      </c>
      <c r="H12" s="21"/>
      <c r="I12" s="22" t="s">
        <v>7</v>
      </c>
      <c r="J12" s="12">
        <f>ROUNDDOWN(B12*D12*F12*H12,0)</f>
        <v>0</v>
      </c>
      <c r="K12" s="13" t="s">
        <v>7</v>
      </c>
      <c r="L12" s="63" t="s">
        <v>54</v>
      </c>
      <c r="M12" s="1">
        <f>B12*D12*F12</f>
        <v>800</v>
      </c>
    </row>
    <row r="13" spans="1:13" ht="14.4" customHeight="1">
      <c r="A13" s="14"/>
      <c r="B13" s="15"/>
      <c r="C13" s="16"/>
      <c r="D13" s="15"/>
      <c r="E13" s="17"/>
      <c r="F13" s="15"/>
      <c r="G13" s="17"/>
      <c r="H13" s="101">
        <f>H7+1</f>
        <v>2</v>
      </c>
      <c r="I13" s="102"/>
      <c r="J13" s="18">
        <f>SUM(J9:J12)</f>
        <v>0</v>
      </c>
      <c r="K13" s="19" t="s">
        <v>7</v>
      </c>
      <c r="L13" s="20"/>
    </row>
    <row r="14" spans="1:13" ht="14.4" customHeight="1">
      <c r="A14" s="3" t="s">
        <v>14</v>
      </c>
      <c r="B14" s="4" t="s">
        <v>82</v>
      </c>
      <c r="C14" s="4"/>
      <c r="D14" s="4" t="s">
        <v>83</v>
      </c>
      <c r="E14" s="4"/>
      <c r="F14" s="4" t="s">
        <v>84</v>
      </c>
      <c r="G14" s="4"/>
      <c r="H14" s="4" t="s">
        <v>1</v>
      </c>
      <c r="I14" s="4"/>
      <c r="J14" s="4" t="s">
        <v>2</v>
      </c>
      <c r="K14" s="4"/>
      <c r="L14" s="5" t="s">
        <v>3</v>
      </c>
    </row>
    <row r="15" spans="1:13" ht="14.4" customHeight="1">
      <c r="A15" s="6" t="s">
        <v>43</v>
      </c>
      <c r="B15" s="7">
        <f>M17</f>
        <v>2700</v>
      </c>
      <c r="C15" s="9" t="s">
        <v>10</v>
      </c>
      <c r="D15" s="92">
        <v>1</v>
      </c>
      <c r="E15" s="93" t="s">
        <v>11</v>
      </c>
      <c r="F15" s="7">
        <f>$F$9</f>
        <v>1</v>
      </c>
      <c r="G15" s="9" t="s">
        <v>6</v>
      </c>
      <c r="H15" s="21"/>
      <c r="I15" s="11" t="s">
        <v>7</v>
      </c>
      <c r="J15" s="12">
        <f>ROUNDDOWN(B15*D15*F15*H15,0)</f>
        <v>0</v>
      </c>
      <c r="K15" s="13" t="s">
        <v>7</v>
      </c>
      <c r="L15" s="63" t="s">
        <v>86</v>
      </c>
    </row>
    <row r="16" spans="1:13" ht="14.4" customHeight="1">
      <c r="A16" s="6" t="s">
        <v>26</v>
      </c>
      <c r="B16" s="7">
        <v>3</v>
      </c>
      <c r="C16" s="8" t="s">
        <v>12</v>
      </c>
      <c r="D16" s="92">
        <v>1</v>
      </c>
      <c r="E16" s="93" t="s">
        <v>11</v>
      </c>
      <c r="F16" s="7">
        <v>6</v>
      </c>
      <c r="G16" s="9" t="s">
        <v>6</v>
      </c>
      <c r="H16" s="10"/>
      <c r="I16" s="22" t="s">
        <v>7</v>
      </c>
      <c r="J16" s="12">
        <f>ROUNDDOWN(B16*D16*F16*H16,0)</f>
        <v>0</v>
      </c>
      <c r="K16" s="13" t="s">
        <v>7</v>
      </c>
      <c r="L16" s="63"/>
    </row>
    <row r="17" spans="1:13" ht="14.4" customHeight="1">
      <c r="A17" s="6" t="s">
        <v>27</v>
      </c>
      <c r="B17" s="7">
        <v>450</v>
      </c>
      <c r="C17" s="9" t="s">
        <v>10</v>
      </c>
      <c r="D17" s="92">
        <v>1</v>
      </c>
      <c r="E17" s="93" t="s">
        <v>11</v>
      </c>
      <c r="F17" s="7">
        <v>6</v>
      </c>
      <c r="G17" s="9" t="s">
        <v>6</v>
      </c>
      <c r="H17" s="21"/>
      <c r="I17" s="22" t="s">
        <v>7</v>
      </c>
      <c r="J17" s="12">
        <f>ROUNDDOWN(B17*D17*F17*H17,0)</f>
        <v>0</v>
      </c>
      <c r="K17" s="13" t="s">
        <v>7</v>
      </c>
      <c r="L17" s="89" t="s">
        <v>41</v>
      </c>
      <c r="M17" s="1">
        <f>B17*D17*F17</f>
        <v>2700</v>
      </c>
    </row>
    <row r="18" spans="1:13" ht="14.4" customHeight="1">
      <c r="A18" s="14"/>
      <c r="B18" s="15"/>
      <c r="C18" s="16"/>
      <c r="D18" s="15"/>
      <c r="E18" s="17"/>
      <c r="F18" s="15"/>
      <c r="G18" s="17"/>
      <c r="H18" s="101">
        <f>H13+1</f>
        <v>3</v>
      </c>
      <c r="I18" s="102"/>
      <c r="J18" s="18">
        <f>SUM(J15:J17)</f>
        <v>0</v>
      </c>
      <c r="K18" s="19" t="s">
        <v>7</v>
      </c>
      <c r="L18" s="20"/>
    </row>
    <row r="19" spans="1:13" ht="14.4" customHeight="1">
      <c r="A19" s="23" t="s">
        <v>36</v>
      </c>
      <c r="B19" s="24" t="s">
        <v>82</v>
      </c>
      <c r="C19" s="24"/>
      <c r="D19" s="24" t="s">
        <v>83</v>
      </c>
      <c r="E19" s="24"/>
      <c r="F19" s="24" t="s">
        <v>84</v>
      </c>
      <c r="G19" s="24"/>
      <c r="H19" s="24" t="s">
        <v>1</v>
      </c>
      <c r="I19" s="24"/>
      <c r="J19" s="24" t="s">
        <v>2</v>
      </c>
      <c r="K19" s="24"/>
      <c r="L19" s="25" t="s">
        <v>3</v>
      </c>
    </row>
    <row r="20" spans="1:13" ht="14.4" customHeight="1">
      <c r="A20" s="6" t="s">
        <v>56</v>
      </c>
      <c r="B20" s="7">
        <v>2</v>
      </c>
      <c r="C20" s="8" t="s">
        <v>4</v>
      </c>
      <c r="D20" s="7">
        <v>7</v>
      </c>
      <c r="E20" s="9" t="s">
        <v>5</v>
      </c>
      <c r="F20" s="7">
        <v>1</v>
      </c>
      <c r="G20" s="9" t="s">
        <v>6</v>
      </c>
      <c r="H20" s="10"/>
      <c r="I20" s="11" t="s">
        <v>7</v>
      </c>
      <c r="J20" s="12">
        <f>ROUNDDOWN(B20*D20*F20*H20,0)</f>
        <v>0</v>
      </c>
      <c r="K20" s="13" t="s">
        <v>7</v>
      </c>
      <c r="L20" s="63" t="s">
        <v>86</v>
      </c>
    </row>
    <row r="21" spans="1:13" ht="14.4" customHeight="1">
      <c r="A21" s="26" t="s">
        <v>40</v>
      </c>
      <c r="B21" s="27">
        <f>ROUNDUP(SUM(B26:B28,B45,B53,B63,B71,B81),-3)</f>
        <v>19000</v>
      </c>
      <c r="C21" s="28" t="s">
        <v>10</v>
      </c>
      <c r="D21" s="92">
        <v>1</v>
      </c>
      <c r="E21" s="93" t="s">
        <v>11</v>
      </c>
      <c r="F21" s="27">
        <v>1</v>
      </c>
      <c r="G21" s="28" t="s">
        <v>6</v>
      </c>
      <c r="H21" s="21"/>
      <c r="I21" s="30" t="s">
        <v>7</v>
      </c>
      <c r="J21" s="12">
        <f>ROUNDDOWN(B21*D21*F21*H21,0)</f>
        <v>0</v>
      </c>
      <c r="K21" s="32" t="s">
        <v>7</v>
      </c>
      <c r="L21" s="63" t="s">
        <v>87</v>
      </c>
    </row>
    <row r="22" spans="1:13" ht="14.4" customHeight="1">
      <c r="A22" s="6" t="s">
        <v>52</v>
      </c>
      <c r="B22" s="7">
        <v>1</v>
      </c>
      <c r="C22" s="8" t="s">
        <v>9</v>
      </c>
      <c r="D22" s="7">
        <v>7</v>
      </c>
      <c r="E22" s="9" t="s">
        <v>5</v>
      </c>
      <c r="F22" s="7">
        <v>1</v>
      </c>
      <c r="G22" s="9" t="s">
        <v>6</v>
      </c>
      <c r="H22" s="10"/>
      <c r="I22" s="11" t="s">
        <v>7</v>
      </c>
      <c r="J22" s="12">
        <f>ROUNDDOWN(B22*D22*F22*H22,0)</f>
        <v>0</v>
      </c>
      <c r="K22" s="13" t="s">
        <v>7</v>
      </c>
      <c r="L22" s="63" t="s">
        <v>96</v>
      </c>
    </row>
    <row r="23" spans="1:13" ht="14.4" customHeight="1">
      <c r="A23" s="14"/>
      <c r="B23" s="15"/>
      <c r="C23" s="16"/>
      <c r="D23" s="15"/>
      <c r="E23" s="17"/>
      <c r="F23" s="15"/>
      <c r="G23" s="17"/>
      <c r="H23" s="101">
        <f>H18+1</f>
        <v>4</v>
      </c>
      <c r="I23" s="102"/>
      <c r="J23" s="33">
        <f>SUM(J20:J22)</f>
        <v>0</v>
      </c>
      <c r="K23" s="34" t="s">
        <v>7</v>
      </c>
      <c r="L23" s="35"/>
    </row>
    <row r="24" spans="1:13" ht="14.4" customHeight="1">
      <c r="A24" s="23" t="s">
        <v>58</v>
      </c>
      <c r="B24" s="24" t="s">
        <v>82</v>
      </c>
      <c r="C24" s="24"/>
      <c r="D24" s="24" t="s">
        <v>83</v>
      </c>
      <c r="E24" s="24"/>
      <c r="F24" s="24" t="s">
        <v>84</v>
      </c>
      <c r="G24" s="24"/>
      <c r="H24" s="24" t="s">
        <v>1</v>
      </c>
      <c r="I24" s="24"/>
      <c r="J24" s="24" t="s">
        <v>2</v>
      </c>
      <c r="K24" s="24"/>
      <c r="L24" s="25" t="s">
        <v>3</v>
      </c>
    </row>
    <row r="25" spans="1:13" ht="14.4" customHeight="1">
      <c r="A25" s="36" t="s">
        <v>59</v>
      </c>
      <c r="B25" s="7">
        <v>9</v>
      </c>
      <c r="C25" s="8" t="s">
        <v>4</v>
      </c>
      <c r="D25" s="92">
        <v>1</v>
      </c>
      <c r="E25" s="93" t="s">
        <v>11</v>
      </c>
      <c r="F25" s="37">
        <v>1</v>
      </c>
      <c r="G25" s="38" t="s">
        <v>6</v>
      </c>
      <c r="H25" s="10"/>
      <c r="I25" s="39" t="s">
        <v>7</v>
      </c>
      <c r="J25" s="12">
        <f t="shared" ref="J25:J41" si="0">ROUNDDOWN(B25*D25*F25*H25,0)</f>
        <v>0</v>
      </c>
      <c r="K25" s="40" t="s">
        <v>7</v>
      </c>
      <c r="L25" s="63" t="s">
        <v>60</v>
      </c>
    </row>
    <row r="26" spans="1:13" ht="14.4" customHeight="1">
      <c r="A26" s="6" t="s">
        <v>65</v>
      </c>
      <c r="B26" s="7">
        <f>M34</f>
        <v>5250</v>
      </c>
      <c r="C26" s="9" t="s">
        <v>10</v>
      </c>
      <c r="D26" s="92">
        <v>1</v>
      </c>
      <c r="E26" s="93" t="s">
        <v>11</v>
      </c>
      <c r="F26" s="7">
        <v>1</v>
      </c>
      <c r="G26" s="9" t="s">
        <v>6</v>
      </c>
      <c r="H26" s="21"/>
      <c r="I26" s="22" t="s">
        <v>16</v>
      </c>
      <c r="J26" s="12">
        <f t="shared" si="0"/>
        <v>0</v>
      </c>
      <c r="K26" s="40" t="s">
        <v>7</v>
      </c>
      <c r="L26" s="63" t="s">
        <v>88</v>
      </c>
    </row>
    <row r="27" spans="1:13" ht="14.4" customHeight="1">
      <c r="A27" s="6" t="s">
        <v>66</v>
      </c>
      <c r="B27" s="7">
        <f>M35</f>
        <v>900</v>
      </c>
      <c r="C27" s="9" t="s">
        <v>10</v>
      </c>
      <c r="D27" s="92">
        <v>1</v>
      </c>
      <c r="E27" s="93" t="s">
        <v>11</v>
      </c>
      <c r="F27" s="7">
        <v>1</v>
      </c>
      <c r="G27" s="9" t="s">
        <v>6</v>
      </c>
      <c r="H27" s="21"/>
      <c r="I27" s="22" t="s">
        <v>16</v>
      </c>
      <c r="J27" s="12">
        <f t="shared" si="0"/>
        <v>0</v>
      </c>
      <c r="K27" s="40" t="s">
        <v>7</v>
      </c>
      <c r="L27" s="63" t="s">
        <v>57</v>
      </c>
    </row>
    <row r="28" spans="1:13" ht="14.4" customHeight="1">
      <c r="A28" s="6" t="s">
        <v>139</v>
      </c>
      <c r="B28" s="7">
        <f>ROUNDUP(M36+M37,-2)</f>
        <v>1300</v>
      </c>
      <c r="C28" s="9" t="s">
        <v>10</v>
      </c>
      <c r="D28" s="92">
        <v>1</v>
      </c>
      <c r="E28" s="93" t="s">
        <v>11</v>
      </c>
      <c r="F28" s="7">
        <v>1</v>
      </c>
      <c r="G28" s="9" t="s">
        <v>6</v>
      </c>
      <c r="H28" s="21"/>
      <c r="I28" s="22" t="s">
        <v>16</v>
      </c>
      <c r="J28" s="12">
        <f t="shared" si="0"/>
        <v>0</v>
      </c>
      <c r="K28" s="40" t="s">
        <v>7</v>
      </c>
      <c r="L28" s="63" t="s">
        <v>57</v>
      </c>
    </row>
    <row r="29" spans="1:13" ht="14.4" customHeight="1">
      <c r="A29" s="6" t="s">
        <v>63</v>
      </c>
      <c r="B29" s="7">
        <f>M34</f>
        <v>5250</v>
      </c>
      <c r="C29" s="9" t="s">
        <v>10</v>
      </c>
      <c r="D29" s="7">
        <v>2</v>
      </c>
      <c r="E29" s="8" t="s">
        <v>15</v>
      </c>
      <c r="F29" s="7">
        <v>1</v>
      </c>
      <c r="G29" s="9" t="s">
        <v>6</v>
      </c>
      <c r="H29" s="21"/>
      <c r="I29" s="22" t="s">
        <v>16</v>
      </c>
      <c r="J29" s="12">
        <f t="shared" si="0"/>
        <v>0</v>
      </c>
      <c r="K29" s="13" t="s">
        <v>7</v>
      </c>
      <c r="L29" s="63" t="s">
        <v>102</v>
      </c>
    </row>
    <row r="30" spans="1:13" ht="14.4" customHeight="1">
      <c r="A30" s="6" t="s">
        <v>67</v>
      </c>
      <c r="B30" s="7">
        <f>M35</f>
        <v>900</v>
      </c>
      <c r="C30" s="9" t="s">
        <v>10</v>
      </c>
      <c r="D30" s="7">
        <v>1</v>
      </c>
      <c r="E30" s="8" t="s">
        <v>15</v>
      </c>
      <c r="F30" s="7">
        <v>1</v>
      </c>
      <c r="G30" s="9" t="s">
        <v>6</v>
      </c>
      <c r="H30" s="21"/>
      <c r="I30" s="22" t="s">
        <v>16</v>
      </c>
      <c r="J30" s="12">
        <f t="shared" si="0"/>
        <v>0</v>
      </c>
      <c r="K30" s="13" t="s">
        <v>7</v>
      </c>
      <c r="L30" s="63" t="s">
        <v>103</v>
      </c>
    </row>
    <row r="31" spans="1:13" ht="14.4" customHeight="1">
      <c r="A31" s="6" t="s">
        <v>68</v>
      </c>
      <c r="B31" s="7">
        <f>M36</f>
        <v>450</v>
      </c>
      <c r="C31" s="9" t="s">
        <v>10</v>
      </c>
      <c r="D31" s="7">
        <v>1</v>
      </c>
      <c r="E31" s="8" t="s">
        <v>15</v>
      </c>
      <c r="F31" s="7">
        <v>1</v>
      </c>
      <c r="G31" s="9" t="s">
        <v>6</v>
      </c>
      <c r="H31" s="21"/>
      <c r="I31" s="22" t="s">
        <v>16</v>
      </c>
      <c r="J31" s="12">
        <f t="shared" si="0"/>
        <v>0</v>
      </c>
      <c r="K31" s="13" t="s">
        <v>7</v>
      </c>
      <c r="L31" s="63" t="s">
        <v>103</v>
      </c>
    </row>
    <row r="32" spans="1:13" ht="14.4" customHeight="1">
      <c r="A32" s="6" t="s">
        <v>101</v>
      </c>
      <c r="B32" s="7">
        <f>M37</f>
        <v>840</v>
      </c>
      <c r="C32" s="9" t="s">
        <v>10</v>
      </c>
      <c r="D32" s="7">
        <v>1</v>
      </c>
      <c r="E32" s="8" t="s">
        <v>15</v>
      </c>
      <c r="F32" s="7">
        <v>1</v>
      </c>
      <c r="G32" s="9" t="s">
        <v>6</v>
      </c>
      <c r="H32" s="21"/>
      <c r="I32" s="22" t="s">
        <v>16</v>
      </c>
      <c r="J32" s="12">
        <f t="shared" si="0"/>
        <v>0</v>
      </c>
      <c r="K32" s="13" t="s">
        <v>7</v>
      </c>
      <c r="L32" s="63" t="s">
        <v>103</v>
      </c>
    </row>
    <row r="33" spans="1:13" ht="14.4" customHeight="1">
      <c r="A33" s="6" t="s">
        <v>22</v>
      </c>
      <c r="B33" s="7">
        <f>'内訳書1_202407-202503'!B35</f>
        <v>6</v>
      </c>
      <c r="C33" s="8" t="s">
        <v>12</v>
      </c>
      <c r="D33" s="7">
        <v>1</v>
      </c>
      <c r="E33" s="9" t="s">
        <v>11</v>
      </c>
      <c r="F33" s="7">
        <v>3</v>
      </c>
      <c r="G33" s="9" t="s">
        <v>13</v>
      </c>
      <c r="H33" s="10"/>
      <c r="I33" s="11" t="s">
        <v>16</v>
      </c>
      <c r="J33" s="12">
        <f t="shared" si="0"/>
        <v>0</v>
      </c>
      <c r="K33" s="13" t="s">
        <v>7</v>
      </c>
      <c r="L33" s="63" t="s">
        <v>62</v>
      </c>
    </row>
    <row r="34" spans="1:13" ht="14.4" customHeight="1">
      <c r="A34" s="6" t="s">
        <v>64</v>
      </c>
      <c r="B34" s="7">
        <f>'内訳書1_202407-202503'!B36</f>
        <v>1750</v>
      </c>
      <c r="C34" s="9" t="s">
        <v>10</v>
      </c>
      <c r="D34" s="7">
        <v>1</v>
      </c>
      <c r="E34" s="42" t="s">
        <v>17</v>
      </c>
      <c r="F34" s="7">
        <f t="shared" ref="F34:F41" si="1">$F$10</f>
        <v>3</v>
      </c>
      <c r="G34" s="9" t="s">
        <v>13</v>
      </c>
      <c r="H34" s="21"/>
      <c r="I34" s="22" t="s">
        <v>7</v>
      </c>
      <c r="J34" s="12">
        <f t="shared" si="0"/>
        <v>0</v>
      </c>
      <c r="K34" s="13" t="s">
        <v>7</v>
      </c>
      <c r="L34" s="63" t="s">
        <v>46</v>
      </c>
      <c r="M34" s="1">
        <f t="shared" ref="M34:M41" si="2">B34*D34*F34</f>
        <v>5250</v>
      </c>
    </row>
    <row r="35" spans="1:13" ht="14.4" customHeight="1">
      <c r="A35" s="6" t="s">
        <v>69</v>
      </c>
      <c r="B35" s="7">
        <f>'内訳書1_202407-202503'!B37</f>
        <v>300</v>
      </c>
      <c r="C35" s="9" t="s">
        <v>10</v>
      </c>
      <c r="D35" s="7">
        <v>1</v>
      </c>
      <c r="E35" s="42" t="s">
        <v>17</v>
      </c>
      <c r="F35" s="7">
        <f t="shared" si="1"/>
        <v>3</v>
      </c>
      <c r="G35" s="9" t="s">
        <v>13</v>
      </c>
      <c r="H35" s="21"/>
      <c r="I35" s="22" t="s">
        <v>7</v>
      </c>
      <c r="J35" s="12">
        <f t="shared" si="0"/>
        <v>0</v>
      </c>
      <c r="K35" s="13" t="s">
        <v>7</v>
      </c>
      <c r="L35" s="63" t="s">
        <v>57</v>
      </c>
      <c r="M35" s="1">
        <f t="shared" si="2"/>
        <v>900</v>
      </c>
    </row>
    <row r="36" spans="1:13" ht="14.4" customHeight="1">
      <c r="A36" s="6" t="s">
        <v>70</v>
      </c>
      <c r="B36" s="7">
        <f>'内訳書1_202407-202503'!B38</f>
        <v>150</v>
      </c>
      <c r="C36" s="9" t="s">
        <v>10</v>
      </c>
      <c r="D36" s="7">
        <v>1</v>
      </c>
      <c r="E36" s="42" t="s">
        <v>17</v>
      </c>
      <c r="F36" s="7">
        <f t="shared" si="1"/>
        <v>3</v>
      </c>
      <c r="G36" s="9" t="s">
        <v>13</v>
      </c>
      <c r="H36" s="21"/>
      <c r="I36" s="22" t="s">
        <v>7</v>
      </c>
      <c r="J36" s="12">
        <f t="shared" si="0"/>
        <v>0</v>
      </c>
      <c r="K36" s="13" t="s">
        <v>7</v>
      </c>
      <c r="L36" s="63" t="s">
        <v>32</v>
      </c>
      <c r="M36" s="1">
        <f t="shared" ref="M36" si="3">B36*D36*F36</f>
        <v>450</v>
      </c>
    </row>
    <row r="37" spans="1:13" ht="14.4" customHeight="1">
      <c r="A37" s="6" t="s">
        <v>71</v>
      </c>
      <c r="B37" s="7">
        <f>'内訳書1_202407-202503'!B39</f>
        <v>280</v>
      </c>
      <c r="C37" s="9" t="s">
        <v>10</v>
      </c>
      <c r="D37" s="7">
        <v>1</v>
      </c>
      <c r="E37" s="42" t="s">
        <v>17</v>
      </c>
      <c r="F37" s="7">
        <f t="shared" si="1"/>
        <v>3</v>
      </c>
      <c r="G37" s="9" t="s">
        <v>13</v>
      </c>
      <c r="H37" s="21"/>
      <c r="I37" s="22" t="s">
        <v>7</v>
      </c>
      <c r="J37" s="12">
        <f t="shared" si="0"/>
        <v>0</v>
      </c>
      <c r="K37" s="13" t="s">
        <v>7</v>
      </c>
      <c r="L37" s="63" t="s">
        <v>32</v>
      </c>
      <c r="M37" s="1">
        <f t="shared" si="2"/>
        <v>840</v>
      </c>
    </row>
    <row r="38" spans="1:13" ht="14.4" customHeight="1">
      <c r="A38" s="6" t="s">
        <v>34</v>
      </c>
      <c r="B38" s="12">
        <f>B34</f>
        <v>1750</v>
      </c>
      <c r="C38" s="43" t="s">
        <v>10</v>
      </c>
      <c r="D38" s="7">
        <v>2</v>
      </c>
      <c r="E38" s="9" t="s">
        <v>17</v>
      </c>
      <c r="F38" s="7">
        <f t="shared" si="1"/>
        <v>3</v>
      </c>
      <c r="G38" s="9" t="s">
        <v>13</v>
      </c>
      <c r="H38" s="21"/>
      <c r="I38" s="11" t="s">
        <v>7</v>
      </c>
      <c r="J38" s="12">
        <f t="shared" si="0"/>
        <v>0</v>
      </c>
      <c r="K38" s="13" t="s">
        <v>7</v>
      </c>
      <c r="L38" s="70" t="s">
        <v>61</v>
      </c>
      <c r="M38" s="1">
        <f t="shared" si="2"/>
        <v>10500</v>
      </c>
    </row>
    <row r="39" spans="1:13" ht="14.4" customHeight="1">
      <c r="A39" s="6" t="s">
        <v>72</v>
      </c>
      <c r="B39" s="12">
        <f>B35</f>
        <v>300</v>
      </c>
      <c r="C39" s="43" t="s">
        <v>10</v>
      </c>
      <c r="D39" s="7">
        <f>D35</f>
        <v>1</v>
      </c>
      <c r="E39" s="9" t="s">
        <v>17</v>
      </c>
      <c r="F39" s="7">
        <f t="shared" si="1"/>
        <v>3</v>
      </c>
      <c r="G39" s="9" t="s">
        <v>13</v>
      </c>
      <c r="H39" s="21"/>
      <c r="I39" s="11" t="s">
        <v>7</v>
      </c>
      <c r="J39" s="12">
        <f t="shared" si="0"/>
        <v>0</v>
      </c>
      <c r="K39" s="13" t="s">
        <v>7</v>
      </c>
      <c r="L39" s="63" t="s">
        <v>46</v>
      </c>
      <c r="M39" s="1">
        <f t="shared" si="2"/>
        <v>900</v>
      </c>
    </row>
    <row r="40" spans="1:13" ht="14.4" customHeight="1">
      <c r="A40" s="6" t="s">
        <v>73</v>
      </c>
      <c r="B40" s="12">
        <f>B36</f>
        <v>150</v>
      </c>
      <c r="C40" s="43" t="s">
        <v>10</v>
      </c>
      <c r="D40" s="7">
        <f>D36</f>
        <v>1</v>
      </c>
      <c r="E40" s="9" t="s">
        <v>17</v>
      </c>
      <c r="F40" s="7">
        <f t="shared" si="1"/>
        <v>3</v>
      </c>
      <c r="G40" s="9" t="s">
        <v>13</v>
      </c>
      <c r="H40" s="21"/>
      <c r="I40" s="11" t="s">
        <v>7</v>
      </c>
      <c r="J40" s="12">
        <f t="shared" si="0"/>
        <v>0</v>
      </c>
      <c r="K40" s="13" t="s">
        <v>7</v>
      </c>
      <c r="L40" s="63" t="s">
        <v>57</v>
      </c>
      <c r="M40" s="1">
        <f t="shared" ref="M40" si="4">B40*D40*F40</f>
        <v>450</v>
      </c>
    </row>
    <row r="41" spans="1:13" ht="14.4" customHeight="1">
      <c r="A41" s="6" t="s">
        <v>74</v>
      </c>
      <c r="B41" s="12">
        <f>B37</f>
        <v>280</v>
      </c>
      <c r="C41" s="43" t="s">
        <v>10</v>
      </c>
      <c r="D41" s="7">
        <f>D37</f>
        <v>1</v>
      </c>
      <c r="E41" s="9" t="s">
        <v>17</v>
      </c>
      <c r="F41" s="7">
        <f t="shared" si="1"/>
        <v>3</v>
      </c>
      <c r="G41" s="9" t="s">
        <v>13</v>
      </c>
      <c r="H41" s="21"/>
      <c r="I41" s="11" t="s">
        <v>7</v>
      </c>
      <c r="J41" s="12">
        <f t="shared" si="0"/>
        <v>0</v>
      </c>
      <c r="K41" s="13" t="s">
        <v>7</v>
      </c>
      <c r="L41" s="70" t="s">
        <v>32</v>
      </c>
      <c r="M41" s="1">
        <f t="shared" si="2"/>
        <v>840</v>
      </c>
    </row>
    <row r="42" spans="1:13" ht="14.4" customHeight="1">
      <c r="A42" s="14"/>
      <c r="B42" s="15"/>
      <c r="C42" s="16"/>
      <c r="D42" s="15"/>
      <c r="E42" s="17"/>
      <c r="F42" s="15"/>
      <c r="G42" s="17"/>
      <c r="H42" s="101">
        <f>H23+1</f>
        <v>5</v>
      </c>
      <c r="I42" s="102"/>
      <c r="J42" s="18">
        <f>SUM(J25:J41)</f>
        <v>0</v>
      </c>
      <c r="K42" s="19" t="s">
        <v>7</v>
      </c>
      <c r="L42" s="20"/>
    </row>
    <row r="43" spans="1:13" ht="14.4" customHeight="1">
      <c r="A43" s="23" t="s">
        <v>37</v>
      </c>
      <c r="B43" s="24" t="s">
        <v>82</v>
      </c>
      <c r="C43" s="24"/>
      <c r="D43" s="24" t="s">
        <v>83</v>
      </c>
      <c r="E43" s="24"/>
      <c r="F43" s="24" t="s">
        <v>84</v>
      </c>
      <c r="G43" s="24"/>
      <c r="H43" s="24" t="s">
        <v>1</v>
      </c>
      <c r="I43" s="24"/>
      <c r="J43" s="24" t="s">
        <v>2</v>
      </c>
      <c r="K43" s="24"/>
      <c r="L43" s="25" t="s">
        <v>3</v>
      </c>
    </row>
    <row r="44" spans="1:13" ht="14.4" customHeight="1">
      <c r="A44" s="6" t="s">
        <v>77</v>
      </c>
      <c r="B44" s="7">
        <v>5</v>
      </c>
      <c r="C44" s="8" t="s">
        <v>4</v>
      </c>
      <c r="D44" s="92">
        <v>1</v>
      </c>
      <c r="E44" s="93" t="s">
        <v>11</v>
      </c>
      <c r="F44" s="7">
        <v>1</v>
      </c>
      <c r="G44" s="9" t="s">
        <v>6</v>
      </c>
      <c r="H44" s="10"/>
      <c r="I44" s="11" t="s">
        <v>7</v>
      </c>
      <c r="J44" s="12">
        <f t="shared" ref="J44:J49" si="5">ROUNDDOWN(B44*D44*F44*H44,0)</f>
        <v>0</v>
      </c>
      <c r="K44" s="13" t="s">
        <v>7</v>
      </c>
      <c r="L44" s="63" t="s">
        <v>88</v>
      </c>
    </row>
    <row r="45" spans="1:13" ht="14.4" customHeight="1">
      <c r="A45" s="6" t="s">
        <v>55</v>
      </c>
      <c r="B45" s="7">
        <v>1500</v>
      </c>
      <c r="C45" s="9" t="s">
        <v>10</v>
      </c>
      <c r="D45" s="92">
        <v>1</v>
      </c>
      <c r="E45" s="93" t="s">
        <v>11</v>
      </c>
      <c r="F45" s="7">
        <v>1</v>
      </c>
      <c r="G45" s="9" t="s">
        <v>6</v>
      </c>
      <c r="H45" s="21"/>
      <c r="I45" s="22" t="s">
        <v>16</v>
      </c>
      <c r="J45" s="12">
        <f t="shared" si="5"/>
        <v>0</v>
      </c>
      <c r="K45" s="40" t="s">
        <v>7</v>
      </c>
      <c r="L45" s="63" t="s">
        <v>57</v>
      </c>
    </row>
    <row r="46" spans="1:13" ht="14.4" customHeight="1">
      <c r="A46" s="6" t="s">
        <v>48</v>
      </c>
      <c r="B46" s="7">
        <v>1500</v>
      </c>
      <c r="C46" s="9" t="s">
        <v>10</v>
      </c>
      <c r="D46" s="7">
        <v>4</v>
      </c>
      <c r="E46" s="8" t="s">
        <v>15</v>
      </c>
      <c r="F46" s="7">
        <v>1</v>
      </c>
      <c r="G46" s="9" t="s">
        <v>6</v>
      </c>
      <c r="H46" s="21"/>
      <c r="I46" s="22" t="s">
        <v>16</v>
      </c>
      <c r="J46" s="12">
        <f t="shared" si="5"/>
        <v>0</v>
      </c>
      <c r="K46" s="13" t="s">
        <v>16</v>
      </c>
      <c r="L46" s="63" t="s">
        <v>57</v>
      </c>
    </row>
    <row r="47" spans="1:13" ht="14.4" customHeight="1">
      <c r="A47" s="6" t="s">
        <v>22</v>
      </c>
      <c r="B47" s="7">
        <v>3</v>
      </c>
      <c r="C47" s="8" t="s">
        <v>12</v>
      </c>
      <c r="D47" s="7">
        <v>1</v>
      </c>
      <c r="E47" s="9" t="s">
        <v>6</v>
      </c>
      <c r="F47" s="7">
        <v>3</v>
      </c>
      <c r="G47" s="9" t="s">
        <v>13</v>
      </c>
      <c r="H47" s="10"/>
      <c r="I47" s="11" t="s">
        <v>7</v>
      </c>
      <c r="J47" s="12">
        <f t="shared" si="5"/>
        <v>0</v>
      </c>
      <c r="K47" s="13" t="s">
        <v>16</v>
      </c>
      <c r="L47" s="63" t="s">
        <v>33</v>
      </c>
    </row>
    <row r="48" spans="1:13" ht="14.4" customHeight="1">
      <c r="A48" s="6" t="s">
        <v>23</v>
      </c>
      <c r="B48" s="7">
        <v>500</v>
      </c>
      <c r="C48" s="9" t="s">
        <v>10</v>
      </c>
      <c r="D48" s="7">
        <v>3</v>
      </c>
      <c r="E48" s="42" t="s">
        <v>17</v>
      </c>
      <c r="F48" s="7">
        <v>3</v>
      </c>
      <c r="G48" s="9" t="s">
        <v>13</v>
      </c>
      <c r="H48" s="21"/>
      <c r="I48" s="22" t="s">
        <v>7</v>
      </c>
      <c r="J48" s="12">
        <f t="shared" si="5"/>
        <v>0</v>
      </c>
      <c r="K48" s="13" t="s">
        <v>7</v>
      </c>
      <c r="L48" s="63" t="s">
        <v>136</v>
      </c>
    </row>
    <row r="49" spans="1:12" ht="14.4" customHeight="1">
      <c r="A49" s="6" t="s">
        <v>30</v>
      </c>
      <c r="B49" s="12">
        <v>500</v>
      </c>
      <c r="C49" s="43" t="s">
        <v>10</v>
      </c>
      <c r="D49" s="7">
        <v>4</v>
      </c>
      <c r="E49" s="9" t="s">
        <v>17</v>
      </c>
      <c r="F49" s="7">
        <v>3</v>
      </c>
      <c r="G49" s="9" t="s">
        <v>19</v>
      </c>
      <c r="H49" s="21"/>
      <c r="I49" s="11" t="s">
        <v>7</v>
      </c>
      <c r="J49" s="12">
        <f t="shared" si="5"/>
        <v>0</v>
      </c>
      <c r="K49" s="13" t="s">
        <v>7</v>
      </c>
      <c r="L49" s="63" t="s">
        <v>42</v>
      </c>
    </row>
    <row r="50" spans="1:12" ht="14.4" customHeight="1">
      <c r="A50" s="14"/>
      <c r="B50" s="15"/>
      <c r="C50" s="16"/>
      <c r="D50" s="15"/>
      <c r="E50" s="17"/>
      <c r="F50" s="15"/>
      <c r="G50" s="17"/>
      <c r="H50" s="101">
        <f>H42+1</f>
        <v>6</v>
      </c>
      <c r="I50" s="102"/>
      <c r="J50" s="18">
        <f>SUM(J44:J49)</f>
        <v>0</v>
      </c>
      <c r="K50" s="19" t="s">
        <v>7</v>
      </c>
      <c r="L50" s="20"/>
    </row>
    <row r="51" spans="1:12" ht="14.4" customHeight="1">
      <c r="A51" s="23" t="s">
        <v>38</v>
      </c>
      <c r="B51" s="24" t="s">
        <v>82</v>
      </c>
      <c r="C51" s="24"/>
      <c r="D51" s="24" t="s">
        <v>83</v>
      </c>
      <c r="E51" s="24"/>
      <c r="F51" s="24" t="s">
        <v>84</v>
      </c>
      <c r="G51" s="24"/>
      <c r="H51" s="24" t="s">
        <v>1</v>
      </c>
      <c r="I51" s="24"/>
      <c r="J51" s="24" t="s">
        <v>2</v>
      </c>
      <c r="K51" s="24"/>
      <c r="L51" s="25" t="s">
        <v>3</v>
      </c>
    </row>
    <row r="52" spans="1:12" ht="14.4" customHeight="1">
      <c r="A52" s="36" t="s">
        <v>77</v>
      </c>
      <c r="B52" s="7">
        <v>7</v>
      </c>
      <c r="C52" s="8" t="s">
        <v>4</v>
      </c>
      <c r="D52" s="92">
        <v>1</v>
      </c>
      <c r="E52" s="93" t="s">
        <v>11</v>
      </c>
      <c r="F52" s="7">
        <v>1</v>
      </c>
      <c r="G52" s="9" t="s">
        <v>6</v>
      </c>
      <c r="H52" s="10"/>
      <c r="I52" s="11" t="s">
        <v>7</v>
      </c>
      <c r="J52" s="12">
        <f t="shared" ref="J52:J59" si="6">ROUNDDOWN(B52*D52*F52*H52,0)</f>
        <v>0</v>
      </c>
      <c r="K52" s="13" t="s">
        <v>7</v>
      </c>
      <c r="L52" s="63" t="s">
        <v>88</v>
      </c>
    </row>
    <row r="53" spans="1:12" ht="14.4" customHeight="1">
      <c r="A53" s="6" t="s">
        <v>55</v>
      </c>
      <c r="B53" s="7">
        <v>700</v>
      </c>
      <c r="C53" s="9" t="s">
        <v>10</v>
      </c>
      <c r="D53" s="92">
        <v>1</v>
      </c>
      <c r="E53" s="93" t="s">
        <v>11</v>
      </c>
      <c r="F53" s="7">
        <v>1</v>
      </c>
      <c r="G53" s="9" t="s">
        <v>6</v>
      </c>
      <c r="H53" s="21"/>
      <c r="I53" s="22" t="s">
        <v>16</v>
      </c>
      <c r="J53" s="12">
        <f t="shared" si="6"/>
        <v>0</v>
      </c>
      <c r="K53" s="40" t="s">
        <v>7</v>
      </c>
      <c r="L53" s="63" t="s">
        <v>32</v>
      </c>
    </row>
    <row r="54" spans="1:12" ht="14.4" customHeight="1">
      <c r="A54" s="6" t="s">
        <v>48</v>
      </c>
      <c r="B54" s="7">
        <v>700</v>
      </c>
      <c r="C54" s="9" t="s">
        <v>10</v>
      </c>
      <c r="D54" s="7">
        <v>4</v>
      </c>
      <c r="E54" s="8" t="s">
        <v>15</v>
      </c>
      <c r="F54" s="7">
        <v>1</v>
      </c>
      <c r="G54" s="9" t="s">
        <v>6</v>
      </c>
      <c r="H54" s="21"/>
      <c r="I54" s="22" t="s">
        <v>16</v>
      </c>
      <c r="J54" s="12">
        <f t="shared" si="6"/>
        <v>0</v>
      </c>
      <c r="K54" s="13" t="s">
        <v>16</v>
      </c>
      <c r="L54" s="63" t="s">
        <v>32</v>
      </c>
    </row>
    <row r="55" spans="1:12" ht="14.4" customHeight="1">
      <c r="A55" s="6" t="s">
        <v>22</v>
      </c>
      <c r="B55" s="7">
        <v>1</v>
      </c>
      <c r="C55" s="8" t="s">
        <v>12</v>
      </c>
      <c r="D55" s="7">
        <v>1</v>
      </c>
      <c r="E55" s="9" t="s">
        <v>6</v>
      </c>
      <c r="F55" s="7">
        <v>3</v>
      </c>
      <c r="G55" s="9" t="s">
        <v>13</v>
      </c>
      <c r="H55" s="10"/>
      <c r="I55" s="11" t="s">
        <v>7</v>
      </c>
      <c r="J55" s="12">
        <f t="shared" si="6"/>
        <v>0</v>
      </c>
      <c r="K55" s="13" t="s">
        <v>16</v>
      </c>
      <c r="L55" s="63"/>
    </row>
    <row r="56" spans="1:12" ht="14.4" customHeight="1">
      <c r="A56" s="6" t="s">
        <v>78</v>
      </c>
      <c r="B56" s="7">
        <v>50</v>
      </c>
      <c r="C56" s="9" t="s">
        <v>10</v>
      </c>
      <c r="D56" s="7">
        <v>2</v>
      </c>
      <c r="E56" s="42" t="s">
        <v>17</v>
      </c>
      <c r="F56" s="7">
        <v>2</v>
      </c>
      <c r="G56" s="9" t="s">
        <v>13</v>
      </c>
      <c r="H56" s="21"/>
      <c r="I56" s="22" t="s">
        <v>7</v>
      </c>
      <c r="J56" s="12">
        <f t="shared" si="6"/>
        <v>0</v>
      </c>
      <c r="K56" s="13" t="s">
        <v>7</v>
      </c>
      <c r="L56" s="63" t="s">
        <v>49</v>
      </c>
    </row>
    <row r="57" spans="1:12" ht="14.4" customHeight="1">
      <c r="A57" s="6" t="s">
        <v>79</v>
      </c>
      <c r="B57" s="7">
        <v>600</v>
      </c>
      <c r="C57" s="9" t="s">
        <v>10</v>
      </c>
      <c r="D57" s="7">
        <v>2</v>
      </c>
      <c r="E57" s="42" t="s">
        <v>17</v>
      </c>
      <c r="F57" s="7">
        <v>1</v>
      </c>
      <c r="G57" s="9" t="s">
        <v>13</v>
      </c>
      <c r="H57" s="21"/>
      <c r="I57" s="22" t="s">
        <v>7</v>
      </c>
      <c r="J57" s="12">
        <f t="shared" si="6"/>
        <v>0</v>
      </c>
      <c r="K57" s="13" t="s">
        <v>7</v>
      </c>
      <c r="L57" s="63" t="s">
        <v>50</v>
      </c>
    </row>
    <row r="58" spans="1:12" ht="14.4" customHeight="1">
      <c r="A58" s="6" t="s">
        <v>80</v>
      </c>
      <c r="B58" s="7">
        <f>B56</f>
        <v>50</v>
      </c>
      <c r="C58" s="9" t="s">
        <v>10</v>
      </c>
      <c r="D58" s="7">
        <f>D54</f>
        <v>4</v>
      </c>
      <c r="E58" s="42" t="s">
        <v>17</v>
      </c>
      <c r="F58" s="7">
        <f>F56</f>
        <v>2</v>
      </c>
      <c r="G58" s="9" t="s">
        <v>13</v>
      </c>
      <c r="H58" s="21"/>
      <c r="I58" s="22" t="s">
        <v>7</v>
      </c>
      <c r="J58" s="12">
        <f t="shared" si="6"/>
        <v>0</v>
      </c>
      <c r="K58" s="13" t="s">
        <v>7</v>
      </c>
      <c r="L58" s="63" t="s">
        <v>51</v>
      </c>
    </row>
    <row r="59" spans="1:12" ht="14.4" customHeight="1">
      <c r="A59" s="6" t="s">
        <v>81</v>
      </c>
      <c r="B59" s="7">
        <f>B57</f>
        <v>600</v>
      </c>
      <c r="C59" s="9" t="s">
        <v>10</v>
      </c>
      <c r="D59" s="7">
        <f>D54</f>
        <v>4</v>
      </c>
      <c r="E59" s="42" t="s">
        <v>17</v>
      </c>
      <c r="F59" s="7">
        <f>F57</f>
        <v>1</v>
      </c>
      <c r="G59" s="9" t="s">
        <v>13</v>
      </c>
      <c r="H59" s="21"/>
      <c r="I59" s="22" t="s">
        <v>7</v>
      </c>
      <c r="J59" s="12">
        <f t="shared" si="6"/>
        <v>0</v>
      </c>
      <c r="K59" s="13" t="s">
        <v>7</v>
      </c>
      <c r="L59" s="63" t="s">
        <v>51</v>
      </c>
    </row>
    <row r="60" spans="1:12" ht="14.4" customHeight="1">
      <c r="A60" s="14"/>
      <c r="B60" s="15"/>
      <c r="C60" s="16"/>
      <c r="D60" s="15"/>
      <c r="E60" s="17"/>
      <c r="F60" s="15"/>
      <c r="G60" s="17"/>
      <c r="H60" s="101">
        <f>H50+1</f>
        <v>7</v>
      </c>
      <c r="I60" s="102"/>
      <c r="J60" s="18">
        <f>SUM(J52:J59)</f>
        <v>0</v>
      </c>
      <c r="K60" s="19" t="s">
        <v>7</v>
      </c>
      <c r="L60" s="20"/>
    </row>
    <row r="61" spans="1:12" ht="14.4" customHeight="1">
      <c r="A61" s="23" t="s">
        <v>53</v>
      </c>
      <c r="B61" s="24" t="s">
        <v>82</v>
      </c>
      <c r="C61" s="24"/>
      <c r="D61" s="24" t="s">
        <v>83</v>
      </c>
      <c r="E61" s="24"/>
      <c r="F61" s="24" t="s">
        <v>84</v>
      </c>
      <c r="G61" s="24"/>
      <c r="H61" s="24" t="s">
        <v>1</v>
      </c>
      <c r="I61" s="24"/>
      <c r="J61" s="24" t="s">
        <v>2</v>
      </c>
      <c r="K61" s="24"/>
      <c r="L61" s="25" t="s">
        <v>3</v>
      </c>
    </row>
    <row r="62" spans="1:12" ht="14.4" customHeight="1">
      <c r="A62" s="36" t="s">
        <v>18</v>
      </c>
      <c r="B62" s="7">
        <v>1</v>
      </c>
      <c r="C62" s="8" t="s">
        <v>4</v>
      </c>
      <c r="D62" s="92">
        <v>1</v>
      </c>
      <c r="E62" s="93" t="s">
        <v>11</v>
      </c>
      <c r="F62" s="7">
        <v>1</v>
      </c>
      <c r="G62" s="9" t="s">
        <v>6</v>
      </c>
      <c r="H62" s="10"/>
      <c r="I62" s="11" t="s">
        <v>7</v>
      </c>
      <c r="J62" s="12">
        <f t="shared" ref="J62:J67" si="7">ROUNDDOWN(B62*D62*F62*H62,0)</f>
        <v>0</v>
      </c>
      <c r="K62" s="13" t="s">
        <v>7</v>
      </c>
      <c r="L62" s="63" t="s">
        <v>88</v>
      </c>
    </row>
    <row r="63" spans="1:12" ht="14.4" customHeight="1">
      <c r="A63" s="6" t="s">
        <v>55</v>
      </c>
      <c r="B63" s="7">
        <f>B66*F66</f>
        <v>4800</v>
      </c>
      <c r="C63" s="9" t="s">
        <v>10</v>
      </c>
      <c r="D63" s="92">
        <v>1</v>
      </c>
      <c r="E63" s="93" t="s">
        <v>11</v>
      </c>
      <c r="F63" s="7">
        <v>1</v>
      </c>
      <c r="G63" s="9" t="s">
        <v>6</v>
      </c>
      <c r="H63" s="21"/>
      <c r="I63" s="22" t="s">
        <v>16</v>
      </c>
      <c r="J63" s="12">
        <f t="shared" si="7"/>
        <v>0</v>
      </c>
      <c r="K63" s="40" t="s">
        <v>7</v>
      </c>
      <c r="L63" s="63" t="s">
        <v>32</v>
      </c>
    </row>
    <row r="64" spans="1:12" ht="14.4" customHeight="1">
      <c r="A64" s="6" t="s">
        <v>95</v>
      </c>
      <c r="B64" s="7">
        <f>B63</f>
        <v>4800</v>
      </c>
      <c r="C64" s="9" t="s">
        <v>10</v>
      </c>
      <c r="D64" s="7">
        <v>1</v>
      </c>
      <c r="E64" s="8" t="s">
        <v>15</v>
      </c>
      <c r="F64" s="7">
        <v>1</v>
      </c>
      <c r="G64" s="9" t="s">
        <v>6</v>
      </c>
      <c r="H64" s="21"/>
      <c r="I64" s="22" t="s">
        <v>16</v>
      </c>
      <c r="J64" s="12">
        <f t="shared" si="7"/>
        <v>0</v>
      </c>
      <c r="K64" s="13" t="s">
        <v>16</v>
      </c>
      <c r="L64" s="63" t="s">
        <v>32</v>
      </c>
    </row>
    <row r="65" spans="1:12" ht="14.4" customHeight="1">
      <c r="A65" s="6" t="s">
        <v>22</v>
      </c>
      <c r="B65" s="7">
        <v>1</v>
      </c>
      <c r="C65" s="8" t="s">
        <v>12</v>
      </c>
      <c r="D65" s="7">
        <v>2</v>
      </c>
      <c r="E65" s="9" t="s">
        <v>6</v>
      </c>
      <c r="F65" s="7">
        <v>3</v>
      </c>
      <c r="G65" s="9" t="s">
        <v>13</v>
      </c>
      <c r="H65" s="10"/>
      <c r="I65" s="11" t="s">
        <v>7</v>
      </c>
      <c r="J65" s="12">
        <f t="shared" si="7"/>
        <v>0</v>
      </c>
      <c r="K65" s="13" t="s">
        <v>16</v>
      </c>
      <c r="L65" s="63"/>
    </row>
    <row r="66" spans="1:12" ht="14.4" customHeight="1">
      <c r="A66" s="6" t="s">
        <v>23</v>
      </c>
      <c r="B66" s="7">
        <v>800</v>
      </c>
      <c r="C66" s="9" t="s">
        <v>10</v>
      </c>
      <c r="D66" s="7">
        <v>1</v>
      </c>
      <c r="E66" s="42" t="s">
        <v>17</v>
      </c>
      <c r="F66" s="7">
        <v>6</v>
      </c>
      <c r="G66" s="9" t="s">
        <v>6</v>
      </c>
      <c r="H66" s="21"/>
      <c r="I66" s="22" t="s">
        <v>7</v>
      </c>
      <c r="J66" s="12">
        <f t="shared" si="7"/>
        <v>0</v>
      </c>
      <c r="K66" s="13" t="s">
        <v>7</v>
      </c>
      <c r="L66" s="63"/>
    </row>
    <row r="67" spans="1:12" ht="14.4" customHeight="1">
      <c r="A67" s="6" t="s">
        <v>30</v>
      </c>
      <c r="B67" s="7">
        <v>800</v>
      </c>
      <c r="C67" s="9" t="s">
        <v>10</v>
      </c>
      <c r="D67" s="7">
        <v>1</v>
      </c>
      <c r="E67" s="42" t="s">
        <v>17</v>
      </c>
      <c r="F67" s="7">
        <v>6</v>
      </c>
      <c r="G67" s="9" t="s">
        <v>6</v>
      </c>
      <c r="H67" s="21"/>
      <c r="I67" s="22" t="s">
        <v>7</v>
      </c>
      <c r="J67" s="12">
        <f t="shared" si="7"/>
        <v>0</v>
      </c>
      <c r="K67" s="13" t="s">
        <v>7</v>
      </c>
      <c r="L67" s="63"/>
    </row>
    <row r="68" spans="1:12" ht="14.4" customHeight="1">
      <c r="A68" s="14"/>
      <c r="B68" s="15"/>
      <c r="C68" s="16"/>
      <c r="D68" s="15"/>
      <c r="E68" s="17"/>
      <c r="F68" s="15"/>
      <c r="G68" s="17"/>
      <c r="H68" s="101">
        <f>H60+1</f>
        <v>8</v>
      </c>
      <c r="I68" s="102"/>
      <c r="J68" s="18">
        <f>SUM(J62:J67)</f>
        <v>0</v>
      </c>
      <c r="K68" s="19" t="s">
        <v>7</v>
      </c>
      <c r="L68" s="20"/>
    </row>
    <row r="69" spans="1:12" ht="14.4" customHeight="1">
      <c r="A69" s="23" t="s">
        <v>39</v>
      </c>
      <c r="B69" s="24" t="s">
        <v>82</v>
      </c>
      <c r="C69" s="24"/>
      <c r="D69" s="24" t="s">
        <v>83</v>
      </c>
      <c r="E69" s="24"/>
      <c r="F69" s="24" t="s">
        <v>84</v>
      </c>
      <c r="G69" s="24"/>
      <c r="H69" s="24" t="s">
        <v>1</v>
      </c>
      <c r="I69" s="24"/>
      <c r="J69" s="24" t="s">
        <v>2</v>
      </c>
      <c r="K69" s="24"/>
      <c r="L69" s="25" t="s">
        <v>3</v>
      </c>
    </row>
    <row r="70" spans="1:12" ht="14.4" customHeight="1">
      <c r="A70" s="6" t="s">
        <v>18</v>
      </c>
      <c r="B70" s="7">
        <v>2</v>
      </c>
      <c r="C70" s="8" t="s">
        <v>4</v>
      </c>
      <c r="D70" s="92">
        <v>1</v>
      </c>
      <c r="E70" s="93" t="s">
        <v>11</v>
      </c>
      <c r="F70" s="7">
        <v>1</v>
      </c>
      <c r="G70" s="9" t="s">
        <v>6</v>
      </c>
      <c r="H70" s="10"/>
      <c r="I70" s="11" t="s">
        <v>7</v>
      </c>
      <c r="J70" s="12">
        <f>ROUNDDOWN(B70*D70*F70*H70,0)</f>
        <v>0</v>
      </c>
      <c r="K70" s="13" t="s">
        <v>7</v>
      </c>
      <c r="L70" s="63" t="s">
        <v>88</v>
      </c>
    </row>
    <row r="71" spans="1:12" ht="14.4" customHeight="1">
      <c r="A71" s="6" t="s">
        <v>55</v>
      </c>
      <c r="B71" s="7">
        <v>1000</v>
      </c>
      <c r="C71" s="9" t="s">
        <v>10</v>
      </c>
      <c r="D71" s="92">
        <v>1</v>
      </c>
      <c r="E71" s="93" t="s">
        <v>11</v>
      </c>
      <c r="F71" s="7">
        <v>1</v>
      </c>
      <c r="G71" s="9" t="s">
        <v>6</v>
      </c>
      <c r="H71" s="21"/>
      <c r="I71" s="22" t="s">
        <v>16</v>
      </c>
      <c r="J71" s="12">
        <f t="shared" ref="J71:J75" si="8">ROUNDDOWN(B71*D71*F71*H71,0)</f>
        <v>0</v>
      </c>
      <c r="K71" s="40" t="s">
        <v>7</v>
      </c>
      <c r="L71" s="63" t="s">
        <v>32</v>
      </c>
    </row>
    <row r="72" spans="1:12" ht="14.4" customHeight="1">
      <c r="A72" s="6" t="s">
        <v>95</v>
      </c>
      <c r="B72" s="7">
        <v>1000</v>
      </c>
      <c r="C72" s="9" t="s">
        <v>10</v>
      </c>
      <c r="D72" s="7">
        <v>2</v>
      </c>
      <c r="E72" s="8" t="s">
        <v>15</v>
      </c>
      <c r="F72" s="7">
        <v>1</v>
      </c>
      <c r="G72" s="9" t="s">
        <v>6</v>
      </c>
      <c r="H72" s="21"/>
      <c r="I72" s="22" t="s">
        <v>16</v>
      </c>
      <c r="J72" s="12">
        <f t="shared" si="8"/>
        <v>0</v>
      </c>
      <c r="K72" s="13" t="s">
        <v>16</v>
      </c>
      <c r="L72" s="63" t="s">
        <v>32</v>
      </c>
    </row>
    <row r="73" spans="1:12" ht="14.4" customHeight="1">
      <c r="A73" s="6" t="s">
        <v>22</v>
      </c>
      <c r="B73" s="7">
        <v>1</v>
      </c>
      <c r="C73" s="8" t="s">
        <v>12</v>
      </c>
      <c r="D73" s="7">
        <v>1</v>
      </c>
      <c r="E73" s="9" t="s">
        <v>6</v>
      </c>
      <c r="F73" s="7">
        <v>1</v>
      </c>
      <c r="G73" s="9" t="s">
        <v>13</v>
      </c>
      <c r="H73" s="10"/>
      <c r="I73" s="11" t="s">
        <v>7</v>
      </c>
      <c r="J73" s="12">
        <f t="shared" si="8"/>
        <v>0</v>
      </c>
      <c r="K73" s="13" t="s">
        <v>16</v>
      </c>
      <c r="L73" s="63"/>
    </row>
    <row r="74" spans="1:12" ht="14.4" customHeight="1">
      <c r="A74" s="6" t="s">
        <v>23</v>
      </c>
      <c r="B74" s="7">
        <v>1000</v>
      </c>
      <c r="C74" s="9" t="s">
        <v>10</v>
      </c>
      <c r="D74" s="7">
        <v>1</v>
      </c>
      <c r="E74" s="42" t="s">
        <v>17</v>
      </c>
      <c r="F74" s="7">
        <f>F73</f>
        <v>1</v>
      </c>
      <c r="G74" s="9" t="s">
        <v>13</v>
      </c>
      <c r="H74" s="21"/>
      <c r="I74" s="22" t="s">
        <v>7</v>
      </c>
      <c r="J74" s="12">
        <f t="shared" si="8"/>
        <v>0</v>
      </c>
      <c r="K74" s="13" t="s">
        <v>7</v>
      </c>
      <c r="L74" s="99" t="s">
        <v>31</v>
      </c>
    </row>
    <row r="75" spans="1:12" ht="14.4" customHeight="1">
      <c r="A75" s="6" t="s">
        <v>35</v>
      </c>
      <c r="B75" s="12">
        <f>B74</f>
        <v>1000</v>
      </c>
      <c r="C75" s="43" t="s">
        <v>10</v>
      </c>
      <c r="D75" s="7">
        <v>2</v>
      </c>
      <c r="E75" s="9" t="s">
        <v>17</v>
      </c>
      <c r="F75" s="12">
        <f>F73</f>
        <v>1</v>
      </c>
      <c r="G75" s="9" t="s">
        <v>19</v>
      </c>
      <c r="H75" s="21"/>
      <c r="I75" s="11" t="s">
        <v>7</v>
      </c>
      <c r="J75" s="12">
        <f t="shared" si="8"/>
        <v>0</v>
      </c>
      <c r="K75" s="13" t="s">
        <v>7</v>
      </c>
      <c r="L75" s="100"/>
    </row>
    <row r="76" spans="1:12" ht="14.4" customHeight="1">
      <c r="A76" s="14"/>
      <c r="B76" s="15"/>
      <c r="C76" s="16"/>
      <c r="D76" s="15"/>
      <c r="E76" s="17"/>
      <c r="F76" s="15"/>
      <c r="G76" s="17"/>
      <c r="H76" s="101">
        <f>H68+1</f>
        <v>9</v>
      </c>
      <c r="I76" s="102"/>
      <c r="J76" s="18">
        <f>SUM(J70:J75)</f>
        <v>0</v>
      </c>
      <c r="K76" s="19" t="s">
        <v>7</v>
      </c>
      <c r="L76" s="20"/>
    </row>
    <row r="77" spans="1:12" ht="14.4" customHeight="1">
      <c r="A77" s="23" t="s">
        <v>89</v>
      </c>
      <c r="B77" s="24" t="s">
        <v>82</v>
      </c>
      <c r="C77" s="24"/>
      <c r="D77" s="24" t="s">
        <v>83</v>
      </c>
      <c r="E77" s="24"/>
      <c r="F77" s="24" t="s">
        <v>84</v>
      </c>
      <c r="G77" s="24"/>
      <c r="H77" s="24" t="s">
        <v>1</v>
      </c>
      <c r="I77" s="24"/>
      <c r="J77" s="24" t="s">
        <v>2</v>
      </c>
      <c r="K77" s="24"/>
      <c r="L77" s="25" t="s">
        <v>3</v>
      </c>
    </row>
    <row r="78" spans="1:12" ht="14.4" customHeight="1">
      <c r="A78" s="44" t="s">
        <v>75</v>
      </c>
      <c r="B78" s="45">
        <v>1</v>
      </c>
      <c r="C78" s="46" t="s">
        <v>9</v>
      </c>
      <c r="D78" s="47">
        <v>8</v>
      </c>
      <c r="E78" s="48" t="s">
        <v>6</v>
      </c>
      <c r="F78" s="45">
        <f t="shared" ref="F78:F79" si="9">$F$10</f>
        <v>3</v>
      </c>
      <c r="G78" s="49" t="s">
        <v>13</v>
      </c>
      <c r="H78" s="10"/>
      <c r="I78" s="50" t="s">
        <v>7</v>
      </c>
      <c r="J78" s="12">
        <f>ROUNDDOWN(B78*D78*F78*H78,0)</f>
        <v>0</v>
      </c>
      <c r="K78" s="51" t="s">
        <v>7</v>
      </c>
      <c r="L78" s="52" t="s">
        <v>137</v>
      </c>
    </row>
    <row r="79" spans="1:12" ht="14.4" customHeight="1">
      <c r="A79" s="6" t="s">
        <v>76</v>
      </c>
      <c r="B79" s="12">
        <v>2</v>
      </c>
      <c r="C79" s="78" t="s">
        <v>20</v>
      </c>
      <c r="D79" s="92">
        <v>1</v>
      </c>
      <c r="E79" s="93" t="s">
        <v>11</v>
      </c>
      <c r="F79" s="7">
        <f t="shared" si="9"/>
        <v>3</v>
      </c>
      <c r="G79" s="79" t="s">
        <v>13</v>
      </c>
      <c r="H79" s="10"/>
      <c r="I79" s="80" t="s">
        <v>16</v>
      </c>
      <c r="J79" s="12">
        <f t="shared" ref="J79:J81" si="10">ROUNDDOWN(B79*D79*F79*H79,0)</f>
        <v>0</v>
      </c>
      <c r="K79" s="81" t="s">
        <v>16</v>
      </c>
      <c r="L79" s="82"/>
    </row>
    <row r="80" spans="1:12" ht="14.4" customHeight="1">
      <c r="A80" s="6" t="s">
        <v>90</v>
      </c>
      <c r="B80" s="7">
        <v>1</v>
      </c>
      <c r="C80" s="8" t="s">
        <v>4</v>
      </c>
      <c r="D80" s="7">
        <v>1</v>
      </c>
      <c r="E80" s="9" t="s">
        <v>15</v>
      </c>
      <c r="F80" s="7">
        <v>1</v>
      </c>
      <c r="G80" s="9" t="s">
        <v>6</v>
      </c>
      <c r="H80" s="10"/>
      <c r="I80" s="11" t="s">
        <v>7</v>
      </c>
      <c r="J80" s="12">
        <f t="shared" si="10"/>
        <v>0</v>
      </c>
      <c r="K80" s="13" t="s">
        <v>7</v>
      </c>
      <c r="L80" s="63" t="s">
        <v>94</v>
      </c>
    </row>
    <row r="81" spans="1:12" ht="14.4" customHeight="1">
      <c r="A81" s="53" t="s">
        <v>91</v>
      </c>
      <c r="B81" s="73">
        <v>3000</v>
      </c>
      <c r="C81" s="74" t="s">
        <v>10</v>
      </c>
      <c r="D81" s="73">
        <v>1</v>
      </c>
      <c r="E81" s="75" t="s">
        <v>15</v>
      </c>
      <c r="F81" s="73">
        <v>1</v>
      </c>
      <c r="G81" s="75" t="s">
        <v>6</v>
      </c>
      <c r="H81" s="21"/>
      <c r="I81" s="76" t="s">
        <v>7</v>
      </c>
      <c r="J81" s="12">
        <f t="shared" si="10"/>
        <v>0</v>
      </c>
      <c r="K81" s="77" t="s">
        <v>7</v>
      </c>
      <c r="L81" s="64" t="s">
        <v>98</v>
      </c>
    </row>
    <row r="82" spans="1:12" ht="14.4" customHeight="1">
      <c r="A82" s="14"/>
      <c r="B82" s="15"/>
      <c r="C82" s="16"/>
      <c r="D82" s="15"/>
      <c r="E82" s="17"/>
      <c r="F82" s="15"/>
      <c r="G82" s="17"/>
      <c r="H82" s="101">
        <f>H76+1</f>
        <v>10</v>
      </c>
      <c r="I82" s="102"/>
      <c r="J82" s="18">
        <f>SUM(J78:J81)</f>
        <v>0</v>
      </c>
      <c r="K82" s="19" t="s">
        <v>7</v>
      </c>
      <c r="L82" s="20"/>
    </row>
    <row r="83" spans="1:12" ht="14.4" customHeight="1">
      <c r="A83" s="96"/>
      <c r="B83" s="15"/>
      <c r="C83" s="16"/>
      <c r="D83" s="15"/>
      <c r="E83" s="17"/>
      <c r="F83" s="103" t="s">
        <v>92</v>
      </c>
      <c r="G83" s="104"/>
      <c r="H83" s="104"/>
      <c r="I83" s="105"/>
      <c r="J83" s="47">
        <f>SUM(J7,J13,J18,J23,J42,J50,J60,J68,J76,J82)</f>
        <v>0</v>
      </c>
      <c r="K83" s="54" t="s">
        <v>16</v>
      </c>
      <c r="L83" s="17"/>
    </row>
    <row r="84" spans="1:12" ht="14.4" customHeight="1" thickBot="1">
      <c r="A84" s="97"/>
      <c r="B84" s="55"/>
      <c r="C84" s="98"/>
      <c r="D84" s="55"/>
      <c r="F84" s="106" t="s">
        <v>21</v>
      </c>
      <c r="G84" s="107"/>
      <c r="H84" s="107"/>
      <c r="I84" s="108"/>
      <c r="J84" s="57">
        <f>ROUNDDOWN(J83*0.1,0)</f>
        <v>0</v>
      </c>
      <c r="K84" s="58" t="s">
        <v>16</v>
      </c>
      <c r="L84" s="56"/>
    </row>
    <row r="85" spans="1:12" ht="14.4" customHeight="1" thickTop="1" thickBot="1">
      <c r="A85" s="97"/>
      <c r="B85" s="55"/>
      <c r="C85" s="98"/>
      <c r="D85" s="55"/>
      <c r="F85" s="109" t="s">
        <v>85</v>
      </c>
      <c r="G85" s="110"/>
      <c r="H85" s="110"/>
      <c r="I85" s="111"/>
      <c r="J85" s="59">
        <f>SUM(J83:J84)</f>
        <v>0</v>
      </c>
      <c r="K85" s="60" t="s">
        <v>16</v>
      </c>
      <c r="L85" s="56"/>
    </row>
    <row r="86" spans="1:12" ht="10.199999999999999" thickTop="1">
      <c r="A86" s="97"/>
      <c r="B86" s="55"/>
      <c r="C86" s="98"/>
      <c r="D86" s="55"/>
      <c r="F86" s="98"/>
      <c r="G86" s="98"/>
      <c r="H86" s="98"/>
      <c r="I86" s="98"/>
      <c r="J86" s="55"/>
      <c r="K86" s="61"/>
      <c r="L86" s="56"/>
    </row>
    <row r="87" spans="1:12">
      <c r="J87" s="72"/>
    </row>
    <row r="88" spans="1:12">
      <c r="J88" s="72"/>
    </row>
    <row r="89" spans="1:12">
      <c r="J89" s="72"/>
    </row>
  </sheetData>
  <mergeCells count="14">
    <mergeCell ref="H60:I60"/>
    <mergeCell ref="H68:I68"/>
    <mergeCell ref="H50:I50"/>
    <mergeCell ref="H7:I7"/>
    <mergeCell ref="H13:I13"/>
    <mergeCell ref="H18:I18"/>
    <mergeCell ref="H23:I23"/>
    <mergeCell ref="H42:I42"/>
    <mergeCell ref="F84:I84"/>
    <mergeCell ref="F85:I85"/>
    <mergeCell ref="L74:L75"/>
    <mergeCell ref="H76:I76"/>
    <mergeCell ref="F83:I83"/>
    <mergeCell ref="H82:I82"/>
  </mergeCells>
  <phoneticPr fontId="2"/>
  <printOptions horizontalCentered="1" verticalCentered="1"/>
  <pageMargins left="0.59055118110236227" right="0.39370078740157483" top="0.39370078740157483" bottom="0.19685039370078741" header="0.19685039370078741" footer="0.59055118110236227"/>
  <pageSetup paperSize="9" scale="61" orientation="portrait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内訳書1_202407-202503</vt:lpstr>
      <vt:lpstr>内訳書2_202504-202506</vt:lpstr>
      <vt:lpstr>'内訳書1_202407-202503'!Print_Area</vt:lpstr>
      <vt:lpstr>'内訳書2_202504-202506'!Print_Area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ikegami</dc:creator>
  <cp:lastModifiedBy>宮澤　絢人</cp:lastModifiedBy>
  <cp:lastPrinted>2024-04-05T09:51:45Z</cp:lastPrinted>
  <dcterms:created xsi:type="dcterms:W3CDTF">2023-02-21T02:23:25Z</dcterms:created>
  <dcterms:modified xsi:type="dcterms:W3CDTF">2024-04-10T04:57:30Z</dcterms:modified>
</cp:coreProperties>
</file>